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 up\CDUNICAUCA SEP 2020\00. CALIDAD NUEVO 2020\SIG CALIDAD NUEVO 2020\Apoyo y Soporte-PA\Gestión Administrativa\Gest del Talento Humano\FOR\"/>
    </mc:Choice>
  </mc:AlternateContent>
  <bookViews>
    <workbookView xWindow="0" yWindow="0" windowWidth="28800" windowHeight="12330"/>
  </bookViews>
  <sheets>
    <sheet name="1" sheetId="3" r:id="rId1"/>
  </sheets>
  <calcPr calcId="162913"/>
</workbook>
</file>

<file path=xl/calcChain.xml><?xml version="1.0" encoding="utf-8"?>
<calcChain xmlns="http://schemas.openxmlformats.org/spreadsheetml/2006/main">
  <c r="H33" i="3" l="1"/>
  <c r="E19" i="3"/>
  <c r="C54" i="3" s="1"/>
  <c r="D15" i="3"/>
  <c r="F19" i="3" s="1"/>
  <c r="G19" i="3" s="1"/>
  <c r="D14" i="3" l="1"/>
  <c r="D54" i="3"/>
  <c r="E54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54" i="3" l="1"/>
  <c r="G54" i="3" s="1"/>
  <c r="I54" i="3" s="1"/>
  <c r="F33" i="3" l="1"/>
  <c r="G33" i="3" s="1"/>
  <c r="C55" i="3"/>
  <c r="D55" i="3" l="1"/>
  <c r="E55" i="3" s="1"/>
  <c r="F55" i="3" l="1"/>
  <c r="G55" i="3" s="1"/>
  <c r="H55" i="3" l="1"/>
  <c r="I55" i="3" s="1"/>
  <c r="F34" i="3" l="1"/>
  <c r="G34" i="3" s="1"/>
  <c r="C56" i="3"/>
  <c r="D56" i="3" l="1"/>
  <c r="E56" i="3"/>
  <c r="F56" i="3" l="1"/>
  <c r="G56" i="3"/>
  <c r="H56" i="3" l="1"/>
  <c r="I56" i="3" s="1"/>
  <c r="F35" i="3" l="1"/>
  <c r="G35" i="3" s="1"/>
  <c r="C57" i="3"/>
  <c r="D57" i="3" l="1"/>
  <c r="E57" i="3" s="1"/>
  <c r="F57" i="3" l="1"/>
  <c r="G57" i="3" s="1"/>
  <c r="H57" i="3" l="1"/>
  <c r="I57" i="3" s="1"/>
  <c r="F36" i="3" l="1"/>
  <c r="G36" i="3" s="1"/>
  <c r="C58" i="3"/>
  <c r="D58" i="3" l="1"/>
  <c r="E58" i="3" s="1"/>
  <c r="G58" i="3" s="1"/>
  <c r="H58" i="3" l="1"/>
  <c r="I58" i="3" s="1"/>
  <c r="F37" i="3" l="1"/>
  <c r="G37" i="3" s="1"/>
  <c r="F38" i="3" l="1"/>
  <c r="G38" i="3" s="1"/>
  <c r="F39" i="3" l="1"/>
  <c r="G39" i="3" s="1"/>
  <c r="C61" i="3"/>
  <c r="E61" i="3" l="1"/>
  <c r="F61" i="3"/>
  <c r="G61" i="3" l="1"/>
  <c r="F40" i="3" l="1"/>
  <c r="G40" i="3" s="1"/>
  <c r="C62" i="3"/>
  <c r="E62" i="3" l="1"/>
  <c r="F62" i="3"/>
  <c r="G62" i="3" l="1"/>
  <c r="F41" i="3" l="1"/>
  <c r="G41" i="3" s="1"/>
  <c r="F42" i="3" l="1"/>
  <c r="G42" i="3" s="1"/>
  <c r="F43" i="3" l="1"/>
  <c r="G43" i="3" s="1"/>
  <c r="F44" i="3" l="1"/>
  <c r="G44" i="3" s="1"/>
  <c r="F45" i="3" l="1"/>
  <c r="G45" i="3" s="1"/>
  <c r="F46" i="3" l="1"/>
  <c r="G46" i="3" s="1"/>
  <c r="F47" i="3" l="1"/>
  <c r="G47" i="3" s="1"/>
  <c r="F48" i="3"/>
  <c r="G48" i="3" s="1"/>
  <c r="G49" i="3" s="1"/>
</calcChain>
</file>

<file path=xl/comments1.xml><?xml version="1.0" encoding="utf-8"?>
<comments xmlns="http://schemas.openxmlformats.org/spreadsheetml/2006/main">
  <authors>
    <author>Unicauca</author>
  </authors>
  <commentList>
    <comment ref="C26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Resol de sustitucion No.405 del 25/08/1986</t>
        </r>
      </text>
    </comment>
    <comment ref="F53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PARA PENSIONES RECONOCIDAS ANTES DE 01/01/1989 QUE PRESENTEN DIFERENCIAS CON LOS AUMENTOS DE SALARIOS SERAN REAJUSTADAS A  PARTIR DEL 1 DE ENERO DE LOS AÑOS 93-94-95
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INCREMENTO  PARA COMPENSAR EL APORTE DE SALUD QUE PASO DEL 5% AL 12%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PARA PENSIONES RECONOCIDAS ANTES ANTES DE 1981 EL 12%   Y LAS RECONOCIDAS ENTRE 1982 y  1988 EL 7%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12% PARA PENSIONES CON ANTERIORIDAD A 1981 y  7% PARA LAS RECONOCIDAD ENTRE 1982 Y 1988</t>
        </r>
      </text>
    </comment>
    <comment ref="F56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4% PARA PENSIONES ANTES DE DE 1981 Y 0% PARA LAS DEMAS</t>
        </r>
      </text>
    </comment>
    <comment ref="D60" authorId="0" shapeId="0">
      <text>
        <r>
          <rPr>
            <b/>
            <sz val="8"/>
            <color indexed="81"/>
            <rFont val="Tahoma"/>
            <family val="2"/>
          </rPr>
          <t>Unicauca:</t>
        </r>
        <r>
          <rPr>
            <sz val="8"/>
            <color indexed="81"/>
            <rFont val="Tahoma"/>
            <family val="2"/>
          </rPr>
          <t xml:space="preserve">
INCREMENTO SERA IGUAL AL 75% DEL VR. DE LA DIFERENCIA POSITIVA, QUE RESULTE DE RESTAR DEL INGRESO INICIAL DE LA PENSION EL INGRESO ACTUAL DE LA PENSION Y SI ES NEGATIVA NO HABRA DERECHO AUMENTO
SE HARA PARA LOS AÑOS 1999-2000-2001</t>
        </r>
      </text>
    </comment>
  </commentList>
</comments>
</file>

<file path=xl/sharedStrings.xml><?xml version="1.0" encoding="utf-8"?>
<sst xmlns="http://schemas.openxmlformats.org/spreadsheetml/2006/main" count="73" uniqueCount="42">
  <si>
    <t>Entidad:</t>
  </si>
  <si>
    <t>Nombre:</t>
  </si>
  <si>
    <t>Resolución No.:</t>
  </si>
  <si>
    <t>Valor Inicial Pension:</t>
  </si>
  <si>
    <t>Valor Cuota parte:</t>
  </si>
  <si>
    <t>Porcentaje Cuota Parte:</t>
  </si>
  <si>
    <t xml:space="preserve">Total dias </t>
  </si>
  <si>
    <t xml:space="preserve">Fecha Inicio de Pensión: </t>
  </si>
  <si>
    <t xml:space="preserve">Dias Entidad </t>
  </si>
  <si>
    <t>Notas:</t>
  </si>
  <si>
    <t xml:space="preserve">Periodo </t>
  </si>
  <si>
    <t>No. mesadas</t>
  </si>
  <si>
    <t xml:space="preserve">Cuota Parte Mensual </t>
  </si>
  <si>
    <t xml:space="preserve">Cuota Parte /Total año </t>
  </si>
  <si>
    <t xml:space="preserve">Porcentaje de Incremento Anual </t>
  </si>
  <si>
    <t>Incremento adicional  Ley 4/76</t>
  </si>
  <si>
    <t>a</t>
  </si>
  <si>
    <t>Ajustes Adicionales - Decreto 2108 del 29 de Diciembre de 1992 y Articulo 143 de la Ley 100 del 1993</t>
  </si>
  <si>
    <t xml:space="preserve">Año Ajte </t>
  </si>
  <si>
    <t>Pension a 31 Dic año Anterior</t>
  </si>
  <si>
    <t>Porcentaje de Incremento Anual</t>
  </si>
  <si>
    <t>Pensión + Ajte Anual</t>
  </si>
  <si>
    <t>Valor  Pension + Ajte Dcto 2108/92</t>
  </si>
  <si>
    <t>Reajuste Articulo 143 de la Ley 100/93</t>
  </si>
  <si>
    <t>TOTAL  sin DTF</t>
  </si>
  <si>
    <t>% Adicional Decreto 2108 del 29/12/1992</t>
  </si>
  <si>
    <t>Ajuste segun Ley 445/1998</t>
  </si>
  <si>
    <t>Pensión + Ajte Ley 445/98</t>
  </si>
  <si>
    <t>Valor Pensión</t>
  </si>
  <si>
    <t>Elaboró :</t>
  </si>
  <si>
    <t xml:space="preserve">Auxiliar Administrativa -Cuotas Partes </t>
  </si>
  <si>
    <t>Código: PA-GA-5.1-FOR-2</t>
  </si>
  <si>
    <t>1/1/</t>
  </si>
  <si>
    <t xml:space="preserve">Profesional Universitario Gestión de Pensiones </t>
  </si>
  <si>
    <t xml:space="preserve">Valor Pensión </t>
  </si>
  <si>
    <t>Cédula:</t>
  </si>
  <si>
    <t>Versión: 1</t>
  </si>
  <si>
    <t>Fecha de Vigencia: 6-10-2020</t>
  </si>
  <si>
    <r>
      <rPr>
        <sz val="12"/>
        <rFont val="Arial"/>
        <family val="2"/>
      </rPr>
      <t>Proceso de Apoyo
Gestión del Talento Humano</t>
    </r>
    <r>
      <rPr>
        <sz val="14"/>
        <rFont val="Arial"/>
        <family val="2"/>
      </rPr>
      <t xml:space="preserve">
</t>
    </r>
    <r>
      <rPr>
        <sz val="12"/>
        <rFont val="Arial"/>
        <family val="2"/>
      </rPr>
      <t>Liquidación de Cuota Parte Pensional por Cobrar</t>
    </r>
  </si>
  <si>
    <t>Dora Nuria Insuasty Patiño</t>
  </si>
  <si>
    <t>Valor Pensión + Ajte Ley 100/93</t>
  </si>
  <si>
    <t>Pensión a 31 Dic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</si>
</sst>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.00000"/>
    <numFmt numFmtId="166" formatCode="#,##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64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3" fontId="3" fillId="0" borderId="0" xfId="0" applyNumberFormat="1" applyFont="1" applyFill="1" applyAlignment="1">
      <alignment vertical="top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5" fillId="0" borderId="0" xfId="0" applyFont="1"/>
    <xf numFmtId="3" fontId="1" fillId="0" borderId="0" xfId="0" applyNumberFormat="1" applyFont="1"/>
    <xf numFmtId="0" fontId="1" fillId="0" borderId="0" xfId="0" applyFont="1" applyAlignment="1"/>
    <xf numFmtId="3" fontId="1" fillId="0" borderId="0" xfId="1" applyNumberFormat="1" applyFont="1" applyAlignment="1"/>
    <xf numFmtId="14" fontId="1" fillId="0" borderId="0" xfId="0" applyNumberFormat="1" applyFont="1"/>
    <xf numFmtId="10" fontId="1" fillId="0" borderId="0" xfId="0" applyNumberFormat="1" applyFont="1"/>
    <xf numFmtId="165" fontId="1" fillId="0" borderId="0" xfId="0" applyNumberFormat="1" applyFo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/>
    <xf numFmtId="166" fontId="1" fillId="0" borderId="1" xfId="0" applyNumberFormat="1" applyFont="1" applyFill="1" applyBorder="1"/>
    <xf numFmtId="4" fontId="1" fillId="0" borderId="1" xfId="0" applyNumberFormat="1" applyFont="1" applyFill="1" applyBorder="1"/>
    <xf numFmtId="165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2" fontId="1" fillId="0" borderId="0" xfId="0" applyNumberFormat="1" applyFont="1" applyFill="1" applyBorder="1"/>
    <xf numFmtId="2" fontId="1" fillId="0" borderId="0" xfId="0" applyNumberFormat="1" applyFont="1" applyBorder="1"/>
    <xf numFmtId="4" fontId="1" fillId="0" borderId="0" xfId="0" applyNumberFormat="1" applyFont="1" applyBorder="1"/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3" fontId="5" fillId="0" borderId="2" xfId="0" applyNumberFormat="1" applyFont="1" applyFill="1" applyBorder="1"/>
    <xf numFmtId="0" fontId="1" fillId="0" borderId="0" xfId="0" applyFont="1" applyBorder="1" applyAlignment="1">
      <alignment horizontal="centerContinuous"/>
    </xf>
    <xf numFmtId="4" fontId="5" fillId="0" borderId="0" xfId="0" applyNumberFormat="1" applyFont="1" applyBorder="1"/>
    <xf numFmtId="3" fontId="1" fillId="0" borderId="1" xfId="0" applyNumberFormat="1" applyFont="1" applyBorder="1" applyAlignment="1"/>
    <xf numFmtId="3" fontId="1" fillId="0" borderId="1" xfId="0" applyNumberFormat="1" applyFont="1" applyBorder="1"/>
    <xf numFmtId="2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/>
    <xf numFmtId="3" fontId="0" fillId="0" borderId="0" xfId="0" applyNumberFormat="1"/>
    <xf numFmtId="3" fontId="1" fillId="0" borderId="0" xfId="0" applyNumberFormat="1" applyFont="1" applyFill="1" applyBorder="1"/>
    <xf numFmtId="3" fontId="8" fillId="0" borderId="0" xfId="0" applyNumberFormat="1" applyFont="1"/>
    <xf numFmtId="3" fontId="1" fillId="0" borderId="1" xfId="0" applyNumberFormat="1" applyFont="1" applyFill="1" applyBorder="1"/>
    <xf numFmtId="3" fontId="1" fillId="0" borderId="3" xfId="0" applyNumberFormat="1" applyFont="1" applyBorder="1" applyAlignment="1"/>
    <xf numFmtId="3" fontId="1" fillId="0" borderId="3" xfId="0" applyNumberFormat="1" applyFont="1" applyBorder="1"/>
    <xf numFmtId="0" fontId="1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1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3" fontId="1" fillId="0" borderId="3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/>
    <xf numFmtId="166" fontId="1" fillId="0" borderId="3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326513</xdr:colOff>
      <xdr:row>0</xdr:row>
      <xdr:rowOff>56030</xdr:rowOff>
    </xdr:from>
    <xdr:to>
      <xdr:col>2</xdr:col>
      <xdr:colOff>129570</xdr:colOff>
      <xdr:row>5</xdr:row>
      <xdr:rowOff>56030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13" y="56030"/>
          <a:ext cx="654704" cy="918882"/>
        </a:xfrm>
        <a:prstGeom prst="rect">
          <a:avLst/>
        </a:prstGeom>
      </xdr:spPr>
    </xdr:pic>
    <xdr:clientData/>
  </xdr:twoCellAnchor>
  <xdr:twoCellAnchor editAs="oneCell">
    <xdr:from>
      <xdr:col>7</xdr:col>
      <xdr:colOff>313766</xdr:colOff>
      <xdr:row>59</xdr:row>
      <xdr:rowOff>112059</xdr:rowOff>
    </xdr:from>
    <xdr:to>
      <xdr:col>8</xdr:col>
      <xdr:colOff>633507</xdr:colOff>
      <xdr:row>62</xdr:row>
      <xdr:rowOff>67236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2590" y="10824883"/>
          <a:ext cx="1216211" cy="82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Q67"/>
  <sheetViews>
    <sheetView showGridLines="0" tabSelected="1" zoomScale="85" zoomScaleNormal="85" workbookViewId="0">
      <selection activeCell="L62" sqref="L62"/>
    </sheetView>
  </sheetViews>
  <sheetFormatPr baseColWidth="10" defaultRowHeight="12.75" x14ac:dyDescent="0.2"/>
  <cols>
    <col min="1" max="1" width="10.28515625" style="2" customWidth="1"/>
    <col min="2" max="2" width="2.5703125" style="2" customWidth="1"/>
    <col min="3" max="3" width="12.42578125" style="2" customWidth="1"/>
    <col min="4" max="4" width="10.85546875" style="2" customWidth="1"/>
    <col min="5" max="5" width="14.28515625" style="2" customWidth="1"/>
    <col min="6" max="6" width="15" style="2" customWidth="1"/>
    <col min="7" max="7" width="15.28515625" style="2" customWidth="1"/>
    <col min="8" max="8" width="13.42578125" style="2" customWidth="1"/>
    <col min="9" max="9" width="14.140625" style="2" customWidth="1"/>
    <col min="10" max="10" width="13.140625" style="3" bestFit="1" customWidth="1"/>
    <col min="11" max="11" width="12.140625" style="10" bestFit="1" customWidth="1"/>
    <col min="12" max="12" width="22.7109375" style="4" bestFit="1" customWidth="1"/>
    <col min="13" max="13" width="13.140625" style="2" bestFit="1" customWidth="1"/>
    <col min="14" max="14" width="12.140625" style="2" bestFit="1" customWidth="1"/>
    <col min="15" max="16384" width="11.42578125" style="2"/>
  </cols>
  <sheetData>
    <row r="1" spans="1:9" x14ac:dyDescent="0.2">
      <c r="A1" s="72"/>
      <c r="B1" s="73"/>
      <c r="C1" s="74"/>
      <c r="D1" s="81" t="s">
        <v>38</v>
      </c>
      <c r="E1" s="82"/>
      <c r="F1" s="82"/>
      <c r="G1" s="82"/>
      <c r="H1" s="82"/>
      <c r="I1" s="83"/>
    </row>
    <row r="2" spans="1:9" ht="18" customHeight="1" x14ac:dyDescent="0.2">
      <c r="A2" s="75"/>
      <c r="B2" s="62"/>
      <c r="C2" s="76"/>
      <c r="D2" s="84"/>
      <c r="E2" s="85"/>
      <c r="F2" s="85"/>
      <c r="G2" s="85"/>
      <c r="H2" s="85"/>
      <c r="I2" s="86"/>
    </row>
    <row r="3" spans="1:9" ht="15.75" customHeight="1" x14ac:dyDescent="0.2">
      <c r="A3" s="75"/>
      <c r="B3" s="62"/>
      <c r="C3" s="76"/>
      <c r="D3" s="84"/>
      <c r="E3" s="85"/>
      <c r="F3" s="85"/>
      <c r="G3" s="85"/>
      <c r="H3" s="85"/>
      <c r="I3" s="86"/>
    </row>
    <row r="4" spans="1:9" ht="14.25" customHeight="1" x14ac:dyDescent="0.2">
      <c r="A4" s="75"/>
      <c r="B4" s="62"/>
      <c r="C4" s="76"/>
      <c r="D4" s="84"/>
      <c r="E4" s="85"/>
      <c r="F4" s="85"/>
      <c r="G4" s="85"/>
      <c r="H4" s="85"/>
      <c r="I4" s="86"/>
    </row>
    <row r="5" spans="1:9" x14ac:dyDescent="0.2">
      <c r="A5" s="75"/>
      <c r="B5" s="62"/>
      <c r="C5" s="76"/>
      <c r="D5" s="84"/>
      <c r="E5" s="85"/>
      <c r="F5" s="85"/>
      <c r="G5" s="85"/>
      <c r="H5" s="85"/>
      <c r="I5" s="86"/>
    </row>
    <row r="6" spans="1:9" ht="6.75" customHeight="1" x14ac:dyDescent="0.2">
      <c r="A6" s="77"/>
      <c r="B6" s="78"/>
      <c r="C6" s="79"/>
      <c r="D6" s="87"/>
      <c r="E6" s="88"/>
      <c r="F6" s="88"/>
      <c r="G6" s="88"/>
      <c r="H6" s="88"/>
      <c r="I6" s="89"/>
    </row>
    <row r="7" spans="1:9" x14ac:dyDescent="0.2">
      <c r="A7" s="98" t="s">
        <v>31</v>
      </c>
      <c r="B7" s="100"/>
      <c r="C7" s="100"/>
      <c r="D7" s="100"/>
      <c r="E7" s="99"/>
      <c r="F7" s="103" t="s">
        <v>36</v>
      </c>
      <c r="G7" s="104" t="s">
        <v>37</v>
      </c>
      <c r="H7" s="101"/>
      <c r="I7" s="102"/>
    </row>
    <row r="8" spans="1:9" ht="14.25" customHeight="1" x14ac:dyDescent="0.2">
      <c r="A8" s="5"/>
      <c r="B8" s="6"/>
      <c r="C8" s="6"/>
      <c r="D8" s="6"/>
      <c r="E8" s="6"/>
      <c r="F8" s="6"/>
      <c r="G8" s="6"/>
      <c r="H8" s="6"/>
      <c r="I8" s="6"/>
    </row>
    <row r="9" spans="1:9" x14ac:dyDescent="0.2">
      <c r="A9" s="45" t="s">
        <v>0</v>
      </c>
      <c r="B9" s="45"/>
      <c r="C9" s="45"/>
      <c r="D9" s="90"/>
      <c r="E9" s="91"/>
      <c r="F9" s="91"/>
      <c r="G9" s="92"/>
    </row>
    <row r="10" spans="1:9" x14ac:dyDescent="0.2">
      <c r="A10" s="45" t="s">
        <v>35</v>
      </c>
      <c r="B10" s="45"/>
      <c r="C10" s="45"/>
      <c r="D10" s="93"/>
      <c r="E10" s="94"/>
      <c r="F10" s="8"/>
    </row>
    <row r="11" spans="1:9" x14ac:dyDescent="0.2">
      <c r="A11" s="45" t="s">
        <v>1</v>
      </c>
      <c r="B11" s="45"/>
      <c r="C11" s="45"/>
      <c r="D11" s="95"/>
      <c r="E11" s="96"/>
      <c r="F11" s="96"/>
      <c r="G11" s="97"/>
    </row>
    <row r="12" spans="1:9" x14ac:dyDescent="0.2">
      <c r="A12" s="45" t="s">
        <v>2</v>
      </c>
      <c r="B12" s="46"/>
      <c r="C12" s="46"/>
      <c r="D12" s="98"/>
      <c r="E12" s="99"/>
    </row>
    <row r="13" spans="1:9" x14ac:dyDescent="0.2">
      <c r="A13" s="45" t="s">
        <v>3</v>
      </c>
      <c r="B13" s="45"/>
      <c r="C13" s="45"/>
      <c r="D13" s="10">
        <v>0</v>
      </c>
      <c r="F13" s="11"/>
      <c r="G13" s="11"/>
      <c r="H13" s="4"/>
      <c r="I13" s="4"/>
    </row>
    <row r="14" spans="1:9" x14ac:dyDescent="0.2">
      <c r="A14" s="45" t="s">
        <v>4</v>
      </c>
      <c r="B14" s="45"/>
      <c r="C14" s="45"/>
      <c r="D14" s="12" t="e">
        <f>+D13*D15</f>
        <v>#DIV/0!</v>
      </c>
      <c r="F14" s="7"/>
      <c r="G14" s="13"/>
      <c r="I14" s="4"/>
    </row>
    <row r="15" spans="1:9" x14ac:dyDescent="0.2">
      <c r="A15" s="45" t="s">
        <v>5</v>
      </c>
      <c r="B15" s="45"/>
      <c r="C15" s="45"/>
      <c r="D15" s="14" t="e">
        <f>+G16/G15</f>
        <v>#DIV/0!</v>
      </c>
      <c r="F15" s="46" t="s">
        <v>6</v>
      </c>
      <c r="G15" s="2">
        <v>0</v>
      </c>
      <c r="I15" s="13"/>
    </row>
    <row r="16" spans="1:9" x14ac:dyDescent="0.2">
      <c r="A16" s="45" t="s">
        <v>7</v>
      </c>
      <c r="B16" s="45"/>
      <c r="C16" s="45"/>
      <c r="D16" s="13" t="s">
        <v>32</v>
      </c>
      <c r="F16" s="46" t="s">
        <v>8</v>
      </c>
      <c r="G16" s="2">
        <v>0</v>
      </c>
    </row>
    <row r="17" spans="1:17" ht="27.75" customHeight="1" x14ac:dyDescent="0.2">
      <c r="A17" s="47" t="s">
        <v>9</v>
      </c>
      <c r="B17" s="45"/>
      <c r="C17" s="45"/>
      <c r="D17" s="80"/>
      <c r="E17" s="80"/>
      <c r="F17" s="80"/>
      <c r="G17" s="80"/>
      <c r="H17" s="80"/>
      <c r="I17" s="80"/>
    </row>
    <row r="18" spans="1:17" ht="51" x14ac:dyDescent="0.2">
      <c r="A18" s="71" t="s">
        <v>10</v>
      </c>
      <c r="B18" s="71"/>
      <c r="C18" s="71"/>
      <c r="D18" s="53" t="s">
        <v>11</v>
      </c>
      <c r="E18" s="54" t="s">
        <v>34</v>
      </c>
      <c r="F18" s="54" t="s">
        <v>12</v>
      </c>
      <c r="G18" s="54" t="s">
        <v>13</v>
      </c>
      <c r="H18" s="53" t="s">
        <v>14</v>
      </c>
      <c r="I18" s="53" t="s">
        <v>15</v>
      </c>
      <c r="J18" s="15"/>
      <c r="M18" s="15"/>
    </row>
    <row r="19" spans="1:17" x14ac:dyDescent="0.2">
      <c r="A19" s="13"/>
      <c r="B19" s="48" t="s">
        <v>16</v>
      </c>
      <c r="C19" s="48"/>
      <c r="D19" s="49">
        <v>3</v>
      </c>
      <c r="E19" s="50">
        <f>D13</f>
        <v>0</v>
      </c>
      <c r="F19" s="51" t="e">
        <f t="shared" ref="F19:F48" si="0">+E19*$D$15</f>
        <v>#DIV/0!</v>
      </c>
      <c r="G19" s="50" t="e">
        <f t="shared" ref="G19:G48" si="1">+D19*F19</f>
        <v>#DIV/0!</v>
      </c>
      <c r="H19" s="52">
        <v>5.12</v>
      </c>
      <c r="I19" s="21">
        <v>0</v>
      </c>
      <c r="J19" s="15"/>
      <c r="M19" s="15"/>
    </row>
    <row r="20" spans="1:17" x14ac:dyDescent="0.2">
      <c r="A20" s="16"/>
      <c r="B20" s="16" t="s">
        <v>16</v>
      </c>
      <c r="C20" s="16"/>
      <c r="D20" s="17">
        <v>13</v>
      </c>
      <c r="E20" s="18">
        <v>0</v>
      </c>
      <c r="F20" s="19" t="e">
        <f t="shared" si="0"/>
        <v>#DIV/0!</v>
      </c>
      <c r="G20" s="18" t="e">
        <f t="shared" si="1"/>
        <v>#DIV/0!</v>
      </c>
      <c r="H20" s="20">
        <v>16.86</v>
      </c>
      <c r="I20" s="21">
        <v>0</v>
      </c>
      <c r="J20" s="15"/>
      <c r="M20" s="15"/>
    </row>
    <row r="21" spans="1:17" x14ac:dyDescent="0.2">
      <c r="A21" s="16"/>
      <c r="B21" s="16" t="s">
        <v>16</v>
      </c>
      <c r="C21" s="16"/>
      <c r="D21" s="17">
        <v>13</v>
      </c>
      <c r="E21" s="18">
        <v>0</v>
      </c>
      <c r="F21" s="19" t="e">
        <f t="shared" si="0"/>
        <v>#DIV/0!</v>
      </c>
      <c r="G21" s="18" t="e">
        <f t="shared" si="1"/>
        <v>#DIV/0!</v>
      </c>
      <c r="H21" s="20">
        <v>15.22</v>
      </c>
      <c r="I21" s="21">
        <v>0</v>
      </c>
      <c r="J21" s="15"/>
      <c r="M21" s="15"/>
    </row>
    <row r="22" spans="1:17" s="25" customFormat="1" x14ac:dyDescent="0.2">
      <c r="A22" s="16"/>
      <c r="B22" s="16" t="s">
        <v>16</v>
      </c>
      <c r="C22" s="16"/>
      <c r="D22" s="17">
        <v>13</v>
      </c>
      <c r="E22" s="18">
        <v>0</v>
      </c>
      <c r="F22" s="19" t="e">
        <f t="shared" si="0"/>
        <v>#DIV/0!</v>
      </c>
      <c r="G22" s="18" t="e">
        <f t="shared" si="1"/>
        <v>#DIV/0!</v>
      </c>
      <c r="H22" s="20">
        <v>13.33</v>
      </c>
      <c r="I22" s="21">
        <v>0</v>
      </c>
      <c r="J22" s="22"/>
      <c r="K22" s="39"/>
      <c r="L22" s="23"/>
      <c r="M22" s="22"/>
      <c r="N22" s="24"/>
      <c r="O22" s="24"/>
      <c r="P22" s="24"/>
      <c r="Q22" s="24"/>
    </row>
    <row r="23" spans="1:17" s="25" customFormat="1" x14ac:dyDescent="0.2">
      <c r="A23" s="16"/>
      <c r="B23" s="16" t="s">
        <v>16</v>
      </c>
      <c r="C23" s="16"/>
      <c r="D23" s="17">
        <v>13</v>
      </c>
      <c r="E23" s="18">
        <v>0</v>
      </c>
      <c r="F23" s="19" t="e">
        <f t="shared" si="0"/>
        <v>#DIV/0!</v>
      </c>
      <c r="G23" s="18" t="e">
        <f t="shared" si="1"/>
        <v>#DIV/0!</v>
      </c>
      <c r="H23" s="20">
        <v>15</v>
      </c>
      <c r="I23" s="21">
        <v>0</v>
      </c>
      <c r="J23" s="22"/>
      <c r="K23" s="39"/>
      <c r="L23" s="23"/>
      <c r="M23" s="22"/>
      <c r="N23" s="23"/>
      <c r="O23" s="24"/>
      <c r="P23" s="24"/>
      <c r="Q23" s="24"/>
    </row>
    <row r="24" spans="1:17" s="25" customFormat="1" x14ac:dyDescent="0.2">
      <c r="A24" s="16"/>
      <c r="B24" s="16" t="s">
        <v>16</v>
      </c>
      <c r="C24" s="16"/>
      <c r="D24" s="17">
        <v>13</v>
      </c>
      <c r="E24" s="18">
        <v>0</v>
      </c>
      <c r="F24" s="19" t="e">
        <f t="shared" si="0"/>
        <v>#DIV/0!</v>
      </c>
      <c r="G24" s="18" t="e">
        <f t="shared" si="1"/>
        <v>#DIV/0!</v>
      </c>
      <c r="H24" s="20">
        <v>12.49</v>
      </c>
      <c r="I24" s="21">
        <v>0</v>
      </c>
      <c r="J24" s="22"/>
      <c r="K24" s="39"/>
      <c r="L24" s="23"/>
      <c r="M24" s="22"/>
      <c r="N24" s="24"/>
      <c r="O24" s="23"/>
      <c r="P24" s="24"/>
      <c r="Q24" s="24"/>
    </row>
    <row r="25" spans="1:17" s="25" customFormat="1" x14ac:dyDescent="0.2">
      <c r="A25" s="16"/>
      <c r="B25" s="16" t="s">
        <v>16</v>
      </c>
      <c r="C25" s="16"/>
      <c r="D25" s="17">
        <v>13</v>
      </c>
      <c r="E25" s="18">
        <v>0</v>
      </c>
      <c r="F25" s="19" t="e">
        <f t="shared" si="0"/>
        <v>#DIV/0!</v>
      </c>
      <c r="G25" s="18" t="e">
        <f t="shared" si="1"/>
        <v>#DIV/0!</v>
      </c>
      <c r="H25" s="20">
        <v>11</v>
      </c>
      <c r="I25" s="21">
        <v>0</v>
      </c>
      <c r="J25" s="22"/>
      <c r="K25" s="39"/>
      <c r="L25" s="23"/>
      <c r="M25" s="22"/>
      <c r="N25" s="24"/>
      <c r="O25" s="23"/>
      <c r="P25" s="24"/>
      <c r="Q25" s="24"/>
    </row>
    <row r="26" spans="1:17" s="25" customFormat="1" x14ac:dyDescent="0.2">
      <c r="A26" s="16"/>
      <c r="B26" s="16" t="s">
        <v>16</v>
      </c>
      <c r="C26" s="16"/>
      <c r="D26" s="17">
        <v>13</v>
      </c>
      <c r="E26" s="18">
        <v>0</v>
      </c>
      <c r="F26" s="19" t="e">
        <f t="shared" si="0"/>
        <v>#DIV/0!</v>
      </c>
      <c r="G26" s="18" t="e">
        <f t="shared" si="1"/>
        <v>#DIV/0!</v>
      </c>
      <c r="H26" s="20">
        <v>10</v>
      </c>
      <c r="I26" s="21">
        <v>0</v>
      </c>
      <c r="J26" s="22"/>
      <c r="K26" s="39"/>
      <c r="L26" s="23"/>
      <c r="M26" s="22"/>
      <c r="N26" s="24"/>
      <c r="O26" s="24"/>
      <c r="P26" s="24"/>
      <c r="Q26" s="24"/>
    </row>
    <row r="27" spans="1:17" s="25" customFormat="1" x14ac:dyDescent="0.2">
      <c r="A27" s="16"/>
      <c r="B27" s="16" t="s">
        <v>16</v>
      </c>
      <c r="C27" s="16"/>
      <c r="D27" s="17">
        <v>13</v>
      </c>
      <c r="E27" s="18">
        <v>0</v>
      </c>
      <c r="F27" s="19" t="e">
        <f t="shared" si="0"/>
        <v>#DIV/0!</v>
      </c>
      <c r="G27" s="18" t="e">
        <f t="shared" si="1"/>
        <v>#DIV/0!</v>
      </c>
      <c r="H27" s="20">
        <v>12</v>
      </c>
      <c r="I27" s="21">
        <v>0</v>
      </c>
      <c r="J27" s="22"/>
      <c r="K27" s="39"/>
      <c r="L27" s="23"/>
      <c r="M27" s="22"/>
      <c r="N27" s="22"/>
      <c r="O27" s="24"/>
      <c r="P27" s="24"/>
      <c r="Q27" s="24"/>
    </row>
    <row r="28" spans="1:17" s="25" customFormat="1" x14ac:dyDescent="0.2">
      <c r="A28" s="16"/>
      <c r="B28" s="16" t="s">
        <v>16</v>
      </c>
      <c r="C28" s="16"/>
      <c r="D28" s="17">
        <v>13</v>
      </c>
      <c r="E28" s="18">
        <v>0</v>
      </c>
      <c r="F28" s="19" t="e">
        <f t="shared" si="0"/>
        <v>#DIV/0!</v>
      </c>
      <c r="G28" s="18" t="e">
        <f t="shared" si="1"/>
        <v>#DIV/0!</v>
      </c>
      <c r="H28" s="20">
        <v>11</v>
      </c>
      <c r="I28" s="21">
        <v>0</v>
      </c>
      <c r="J28" s="22"/>
      <c r="K28" s="39"/>
      <c r="L28" s="23"/>
      <c r="M28" s="22"/>
      <c r="N28" s="23"/>
      <c r="O28" s="24"/>
      <c r="P28" s="24"/>
      <c r="Q28" s="24"/>
    </row>
    <row r="29" spans="1:17" s="25" customFormat="1" x14ac:dyDescent="0.2">
      <c r="A29" s="16"/>
      <c r="B29" s="16" t="s">
        <v>16</v>
      </c>
      <c r="C29" s="16"/>
      <c r="D29" s="17">
        <v>13</v>
      </c>
      <c r="E29" s="18">
        <v>0</v>
      </c>
      <c r="F29" s="19" t="e">
        <f t="shared" si="0"/>
        <v>#DIV/0!</v>
      </c>
      <c r="G29" s="18" t="e">
        <f t="shared" si="1"/>
        <v>#DIV/0!</v>
      </c>
      <c r="H29" s="20">
        <v>27</v>
      </c>
      <c r="I29" s="21">
        <v>0</v>
      </c>
      <c r="J29" s="22"/>
      <c r="K29" s="39"/>
      <c r="L29" s="23"/>
      <c r="M29" s="22"/>
      <c r="N29" s="24"/>
      <c r="O29" s="24"/>
      <c r="P29" s="24"/>
      <c r="Q29" s="24"/>
    </row>
    <row r="30" spans="1:17" s="25" customFormat="1" x14ac:dyDescent="0.2">
      <c r="A30" s="16"/>
      <c r="B30" s="16" t="s">
        <v>16</v>
      </c>
      <c r="C30" s="16"/>
      <c r="D30" s="17">
        <v>13</v>
      </c>
      <c r="E30" s="18">
        <v>0</v>
      </c>
      <c r="F30" s="19" t="e">
        <f t="shared" si="0"/>
        <v>#DIV/0!</v>
      </c>
      <c r="G30" s="18" t="e">
        <f t="shared" si="1"/>
        <v>#DIV/0!</v>
      </c>
      <c r="H30" s="20">
        <v>26</v>
      </c>
      <c r="I30" s="21">
        <v>0</v>
      </c>
      <c r="J30" s="22"/>
      <c r="K30" s="39"/>
      <c r="L30" s="23"/>
      <c r="M30" s="22"/>
      <c r="N30" s="23"/>
      <c r="O30" s="24"/>
      <c r="P30" s="24"/>
      <c r="Q30" s="24"/>
    </row>
    <row r="31" spans="1:17" s="25" customFormat="1" x14ac:dyDescent="0.2">
      <c r="A31" s="16"/>
      <c r="B31" s="16" t="s">
        <v>16</v>
      </c>
      <c r="C31" s="16"/>
      <c r="D31" s="17">
        <v>13</v>
      </c>
      <c r="E31" s="18">
        <v>0</v>
      </c>
      <c r="F31" s="19" t="e">
        <f t="shared" si="0"/>
        <v>#DIV/0!</v>
      </c>
      <c r="G31" s="18" t="e">
        <f t="shared" si="1"/>
        <v>#DIV/0!</v>
      </c>
      <c r="H31" s="20">
        <v>26.07</v>
      </c>
      <c r="I31" s="21">
        <v>0</v>
      </c>
      <c r="J31" s="22"/>
      <c r="K31" s="39"/>
      <c r="L31" s="23"/>
      <c r="M31" s="22"/>
      <c r="N31" s="24"/>
      <c r="O31" s="23"/>
      <c r="P31" s="24"/>
      <c r="Q31" s="24"/>
    </row>
    <row r="32" spans="1:17" s="25" customFormat="1" x14ac:dyDescent="0.2">
      <c r="A32" s="16"/>
      <c r="B32" s="16" t="s">
        <v>16</v>
      </c>
      <c r="C32" s="16"/>
      <c r="D32" s="17">
        <v>13</v>
      </c>
      <c r="E32" s="18">
        <v>0</v>
      </c>
      <c r="F32" s="19" t="e">
        <f t="shared" si="0"/>
        <v>#DIV/0!</v>
      </c>
      <c r="G32" s="18" t="e">
        <f t="shared" si="1"/>
        <v>#DIV/0!</v>
      </c>
      <c r="H32" s="20">
        <v>26</v>
      </c>
      <c r="I32" s="21">
        <v>0</v>
      </c>
      <c r="J32" s="22"/>
      <c r="K32" s="39"/>
      <c r="L32" s="23"/>
      <c r="M32" s="22"/>
      <c r="N32" s="23"/>
      <c r="O32" s="24"/>
      <c r="P32" s="24"/>
      <c r="Q32" s="24"/>
    </row>
    <row r="33" spans="1:17" s="25" customFormat="1" x14ac:dyDescent="0.2">
      <c r="A33" s="16"/>
      <c r="B33" s="16" t="s">
        <v>16</v>
      </c>
      <c r="C33" s="16"/>
      <c r="D33" s="17">
        <v>13</v>
      </c>
      <c r="E33" s="18">
        <v>0</v>
      </c>
      <c r="F33" s="19" t="e">
        <f t="shared" si="0"/>
        <v>#DIV/0!</v>
      </c>
      <c r="G33" s="18" t="e">
        <f t="shared" si="1"/>
        <v>#DIV/0!</v>
      </c>
      <c r="H33" s="20">
        <f>25</f>
        <v>25</v>
      </c>
      <c r="I33" s="21">
        <v>0</v>
      </c>
      <c r="J33" s="26"/>
      <c r="K33" s="39"/>
      <c r="L33" s="23"/>
      <c r="M33" s="23"/>
      <c r="N33" s="24"/>
      <c r="O33" s="23"/>
      <c r="P33" s="24"/>
      <c r="Q33" s="24"/>
    </row>
    <row r="34" spans="1:17" s="25" customFormat="1" x14ac:dyDescent="0.2">
      <c r="A34" s="16"/>
      <c r="B34" s="16" t="s">
        <v>16</v>
      </c>
      <c r="C34" s="16"/>
      <c r="D34" s="17">
        <v>14</v>
      </c>
      <c r="E34" s="18">
        <v>0</v>
      </c>
      <c r="F34" s="19" t="e">
        <f t="shared" si="0"/>
        <v>#DIV/0!</v>
      </c>
      <c r="G34" s="18" t="e">
        <f t="shared" si="1"/>
        <v>#DIV/0!</v>
      </c>
      <c r="H34" s="20">
        <v>21.09</v>
      </c>
      <c r="I34" s="21">
        <v>0</v>
      </c>
      <c r="J34" s="26"/>
      <c r="K34" s="39"/>
      <c r="L34" s="23"/>
      <c r="M34" s="23"/>
      <c r="N34" s="24"/>
      <c r="O34" s="24"/>
      <c r="P34" s="24"/>
      <c r="Q34" s="24"/>
    </row>
    <row r="35" spans="1:17" s="25" customFormat="1" x14ac:dyDescent="0.2">
      <c r="A35" s="16"/>
      <c r="B35" s="16" t="s">
        <v>16</v>
      </c>
      <c r="C35" s="16"/>
      <c r="D35" s="17">
        <v>14</v>
      </c>
      <c r="E35" s="18">
        <v>0</v>
      </c>
      <c r="F35" s="19" t="e">
        <f t="shared" si="0"/>
        <v>#DIV/0!</v>
      </c>
      <c r="G35" s="18" t="e">
        <f t="shared" si="1"/>
        <v>#DIV/0!</v>
      </c>
      <c r="H35" s="20">
        <v>22.59</v>
      </c>
      <c r="I35" s="21">
        <v>0</v>
      </c>
      <c r="J35" s="26"/>
      <c r="K35" s="39"/>
      <c r="L35" s="23"/>
      <c r="M35" s="23"/>
      <c r="N35" s="24"/>
      <c r="O35" s="24"/>
      <c r="P35" s="24"/>
      <c r="Q35" s="24"/>
    </row>
    <row r="36" spans="1:17" s="25" customFormat="1" x14ac:dyDescent="0.2">
      <c r="A36" s="16"/>
      <c r="B36" s="16" t="s">
        <v>16</v>
      </c>
      <c r="C36" s="16"/>
      <c r="D36" s="17">
        <v>14</v>
      </c>
      <c r="E36" s="18">
        <v>0</v>
      </c>
      <c r="F36" s="19" t="e">
        <f t="shared" si="0"/>
        <v>#DIV/0!</v>
      </c>
      <c r="G36" s="18" t="e">
        <f t="shared" si="1"/>
        <v>#DIV/0!</v>
      </c>
      <c r="H36" s="20">
        <v>19.46</v>
      </c>
      <c r="I36" s="21">
        <v>0</v>
      </c>
      <c r="J36" s="26"/>
      <c r="K36" s="38"/>
      <c r="L36" s="23"/>
      <c r="M36" s="23"/>
      <c r="N36" s="24"/>
      <c r="O36" s="24"/>
      <c r="P36" s="24"/>
      <c r="Q36" s="24"/>
    </row>
    <row r="37" spans="1:17" s="25" customFormat="1" x14ac:dyDescent="0.2">
      <c r="A37" s="16"/>
      <c r="B37" s="16" t="s">
        <v>16</v>
      </c>
      <c r="C37" s="16"/>
      <c r="D37" s="17">
        <v>14</v>
      </c>
      <c r="E37" s="18">
        <v>0</v>
      </c>
      <c r="F37" s="19" t="e">
        <f t="shared" si="0"/>
        <v>#DIV/0!</v>
      </c>
      <c r="G37" s="18" t="e">
        <f t="shared" si="1"/>
        <v>#DIV/0!</v>
      </c>
      <c r="H37" s="20">
        <v>21.63</v>
      </c>
      <c r="I37" s="21">
        <v>0</v>
      </c>
      <c r="J37" s="26"/>
      <c r="K37" s="38"/>
      <c r="L37" s="23"/>
      <c r="M37" s="23"/>
      <c r="N37" s="24"/>
      <c r="O37" s="24"/>
      <c r="P37" s="24"/>
      <c r="Q37" s="24"/>
    </row>
    <row r="38" spans="1:17" s="25" customFormat="1" x14ac:dyDescent="0.2">
      <c r="A38" s="16"/>
      <c r="B38" s="16" t="s">
        <v>16</v>
      </c>
      <c r="C38" s="16"/>
      <c r="D38" s="17">
        <v>14</v>
      </c>
      <c r="E38" s="18">
        <v>0</v>
      </c>
      <c r="F38" s="19" t="e">
        <f t="shared" si="0"/>
        <v>#DIV/0!</v>
      </c>
      <c r="G38" s="18" t="e">
        <f t="shared" si="1"/>
        <v>#DIV/0!</v>
      </c>
      <c r="H38" s="20">
        <v>17.68</v>
      </c>
      <c r="I38" s="21">
        <v>0</v>
      </c>
      <c r="J38" s="26"/>
      <c r="K38" s="38"/>
      <c r="L38" s="23"/>
      <c r="M38" s="23"/>
      <c r="N38" s="24"/>
      <c r="O38" s="24"/>
      <c r="P38" s="24"/>
      <c r="Q38" s="24"/>
    </row>
    <row r="39" spans="1:17" s="25" customFormat="1" x14ac:dyDescent="0.2">
      <c r="A39" s="16"/>
      <c r="B39" s="16" t="s">
        <v>16</v>
      </c>
      <c r="C39" s="16"/>
      <c r="D39" s="17">
        <v>14</v>
      </c>
      <c r="E39" s="18">
        <v>0</v>
      </c>
      <c r="F39" s="19" t="e">
        <f t="shared" si="0"/>
        <v>#DIV/0!</v>
      </c>
      <c r="G39" s="18" t="e">
        <f t="shared" si="1"/>
        <v>#DIV/0!</v>
      </c>
      <c r="H39" s="20">
        <v>16.7</v>
      </c>
      <c r="I39" s="21">
        <v>0</v>
      </c>
      <c r="J39" s="26"/>
      <c r="K39" s="38"/>
      <c r="L39" s="23"/>
      <c r="M39" s="23"/>
      <c r="N39" s="24"/>
      <c r="O39" s="24"/>
      <c r="P39" s="24"/>
      <c r="Q39" s="24"/>
    </row>
    <row r="40" spans="1:17" s="25" customFormat="1" x14ac:dyDescent="0.2">
      <c r="A40" s="16"/>
      <c r="B40" s="16" t="s">
        <v>16</v>
      </c>
      <c r="C40" s="16"/>
      <c r="D40" s="17">
        <v>14</v>
      </c>
      <c r="E40" s="18">
        <v>0</v>
      </c>
      <c r="F40" s="19" t="e">
        <f t="shared" si="0"/>
        <v>#DIV/0!</v>
      </c>
      <c r="G40" s="18" t="e">
        <f t="shared" si="1"/>
        <v>#DIV/0!</v>
      </c>
      <c r="H40" s="20">
        <v>9.23</v>
      </c>
      <c r="I40" s="21">
        <v>0</v>
      </c>
      <c r="J40" s="26"/>
      <c r="K40" s="38"/>
      <c r="L40" s="23"/>
      <c r="M40" s="23"/>
      <c r="N40" s="24"/>
      <c r="O40" s="24"/>
      <c r="P40" s="24"/>
      <c r="Q40" s="24"/>
    </row>
    <row r="41" spans="1:17" s="25" customFormat="1" x14ac:dyDescent="0.2">
      <c r="A41" s="16"/>
      <c r="B41" s="16" t="s">
        <v>16</v>
      </c>
      <c r="C41" s="16"/>
      <c r="D41" s="17">
        <v>14</v>
      </c>
      <c r="E41" s="18">
        <v>0</v>
      </c>
      <c r="F41" s="19" t="e">
        <f t="shared" si="0"/>
        <v>#DIV/0!</v>
      </c>
      <c r="G41" s="18" t="e">
        <f t="shared" si="1"/>
        <v>#DIV/0!</v>
      </c>
      <c r="H41" s="20">
        <v>8.75</v>
      </c>
      <c r="I41" s="21">
        <v>0</v>
      </c>
      <c r="J41" s="26"/>
      <c r="K41" s="1"/>
      <c r="L41" s="23"/>
      <c r="M41" s="23"/>
      <c r="N41" s="24"/>
      <c r="O41" s="24"/>
      <c r="P41" s="24"/>
      <c r="Q41" s="24"/>
    </row>
    <row r="42" spans="1:17" s="25" customFormat="1" x14ac:dyDescent="0.2">
      <c r="A42" s="16"/>
      <c r="B42" s="16" t="s">
        <v>16</v>
      </c>
      <c r="C42" s="16"/>
      <c r="D42" s="17">
        <v>14</v>
      </c>
      <c r="E42" s="18">
        <v>0</v>
      </c>
      <c r="F42" s="19" t="e">
        <f t="shared" si="0"/>
        <v>#DIV/0!</v>
      </c>
      <c r="G42" s="18" t="e">
        <f t="shared" si="1"/>
        <v>#DIV/0!</v>
      </c>
      <c r="H42" s="20">
        <v>7.65</v>
      </c>
      <c r="I42" s="21">
        <v>0</v>
      </c>
      <c r="J42" s="26"/>
      <c r="K42" s="1"/>
      <c r="L42" s="23"/>
      <c r="M42" s="23"/>
      <c r="N42" s="24"/>
      <c r="O42" s="24"/>
      <c r="P42" s="24"/>
      <c r="Q42" s="24"/>
    </row>
    <row r="43" spans="1:17" s="25" customFormat="1" x14ac:dyDescent="0.2">
      <c r="A43" s="16"/>
      <c r="B43" s="16" t="s">
        <v>16</v>
      </c>
      <c r="C43" s="16"/>
      <c r="D43" s="17">
        <v>14</v>
      </c>
      <c r="E43" s="18">
        <v>0</v>
      </c>
      <c r="F43" s="19" t="e">
        <f t="shared" si="0"/>
        <v>#DIV/0!</v>
      </c>
      <c r="G43" s="18" t="e">
        <f t="shared" si="1"/>
        <v>#DIV/0!</v>
      </c>
      <c r="H43" s="20">
        <v>6.99</v>
      </c>
      <c r="I43" s="21">
        <v>0</v>
      </c>
      <c r="J43" s="26"/>
      <c r="K43" s="1"/>
      <c r="L43" s="23"/>
      <c r="M43" s="23"/>
      <c r="N43" s="24"/>
      <c r="O43" s="24"/>
      <c r="P43" s="24"/>
      <c r="Q43" s="24"/>
    </row>
    <row r="44" spans="1:17" s="25" customFormat="1" x14ac:dyDescent="0.2">
      <c r="A44" s="16"/>
      <c r="B44" s="16" t="s">
        <v>16</v>
      </c>
      <c r="C44" s="16"/>
      <c r="D44" s="17">
        <v>14</v>
      </c>
      <c r="E44" s="18">
        <v>0</v>
      </c>
      <c r="F44" s="19" t="e">
        <f t="shared" si="0"/>
        <v>#DIV/0!</v>
      </c>
      <c r="G44" s="18" t="e">
        <f t="shared" si="1"/>
        <v>#DIV/0!</v>
      </c>
      <c r="H44" s="20">
        <v>6.49</v>
      </c>
      <c r="I44" s="21">
        <v>0</v>
      </c>
      <c r="J44" s="26"/>
      <c r="K44" s="1"/>
      <c r="L44" s="23"/>
      <c r="M44" s="23"/>
      <c r="N44" s="24"/>
      <c r="O44" s="24"/>
      <c r="P44" s="24"/>
      <c r="Q44" s="24"/>
    </row>
    <row r="45" spans="1:17" s="25" customFormat="1" x14ac:dyDescent="0.2">
      <c r="A45" s="16"/>
      <c r="B45" s="16" t="s">
        <v>16</v>
      </c>
      <c r="C45" s="16"/>
      <c r="D45" s="17">
        <v>14</v>
      </c>
      <c r="E45" s="18">
        <v>0</v>
      </c>
      <c r="F45" s="19" t="e">
        <f t="shared" si="0"/>
        <v>#DIV/0!</v>
      </c>
      <c r="G45" s="18" t="e">
        <f t="shared" si="1"/>
        <v>#DIV/0!</v>
      </c>
      <c r="H45" s="20">
        <v>5.5</v>
      </c>
      <c r="I45" s="21">
        <v>0</v>
      </c>
      <c r="J45" s="26"/>
      <c r="K45" s="1"/>
      <c r="L45" s="23"/>
      <c r="M45" s="23"/>
      <c r="N45" s="24"/>
      <c r="O45" s="24"/>
      <c r="P45" s="24"/>
      <c r="Q45" s="24"/>
    </row>
    <row r="46" spans="1:17" x14ac:dyDescent="0.2">
      <c r="A46" s="16"/>
      <c r="B46" s="16" t="s">
        <v>16</v>
      </c>
      <c r="C46" s="16"/>
      <c r="D46" s="17">
        <v>14</v>
      </c>
      <c r="E46" s="18">
        <v>0</v>
      </c>
      <c r="F46" s="19" t="e">
        <f t="shared" si="0"/>
        <v>#DIV/0!</v>
      </c>
      <c r="G46" s="18" t="e">
        <f t="shared" si="1"/>
        <v>#DIV/0!</v>
      </c>
      <c r="H46" s="20">
        <v>4.8499999999999996</v>
      </c>
      <c r="I46" s="21">
        <v>0</v>
      </c>
      <c r="J46" s="27"/>
      <c r="K46" s="1"/>
      <c r="L46" s="28"/>
      <c r="M46" s="29"/>
      <c r="N46" s="29"/>
      <c r="O46" s="29"/>
      <c r="P46" s="29"/>
      <c r="Q46" s="29"/>
    </row>
    <row r="47" spans="1:17" x14ac:dyDescent="0.2">
      <c r="A47" s="16"/>
      <c r="B47" s="16" t="s">
        <v>16</v>
      </c>
      <c r="C47" s="16"/>
      <c r="D47" s="30">
        <v>14</v>
      </c>
      <c r="E47" s="18">
        <v>0</v>
      </c>
      <c r="F47" s="19" t="e">
        <f t="shared" si="0"/>
        <v>#DIV/0!</v>
      </c>
      <c r="G47" s="18" t="e">
        <f t="shared" si="1"/>
        <v>#DIV/0!</v>
      </c>
      <c r="H47" s="20">
        <v>4.49</v>
      </c>
      <c r="I47" s="21">
        <v>0</v>
      </c>
      <c r="J47" s="27"/>
      <c r="K47" s="38"/>
      <c r="L47" s="28"/>
      <c r="M47" s="29"/>
      <c r="N47" s="29"/>
      <c r="O47" s="29"/>
      <c r="P47" s="29"/>
      <c r="Q47" s="29"/>
    </row>
    <row r="48" spans="1:17" x14ac:dyDescent="0.2">
      <c r="A48" s="16"/>
      <c r="B48" s="16" t="s">
        <v>16</v>
      </c>
      <c r="C48" s="16"/>
      <c r="D48" s="30">
        <v>4</v>
      </c>
      <c r="E48" s="18">
        <v>0</v>
      </c>
      <c r="F48" s="19" t="e">
        <f t="shared" si="0"/>
        <v>#DIV/0!</v>
      </c>
      <c r="G48" s="18" t="e">
        <f t="shared" si="1"/>
        <v>#DIV/0!</v>
      </c>
      <c r="H48" s="20">
        <v>5.69</v>
      </c>
      <c r="I48" s="21">
        <v>0</v>
      </c>
      <c r="J48" s="27"/>
      <c r="K48" s="40"/>
      <c r="L48" s="28"/>
      <c r="M48" s="29"/>
      <c r="N48" s="29"/>
      <c r="O48" s="29"/>
      <c r="P48" s="29"/>
      <c r="Q48" s="29"/>
    </row>
    <row r="49" spans="1:17" ht="13.5" thickBot="1" x14ac:dyDescent="0.25">
      <c r="A49" s="68" t="s">
        <v>24</v>
      </c>
      <c r="B49" s="69"/>
      <c r="C49" s="69"/>
      <c r="D49" s="69"/>
      <c r="E49" s="69"/>
      <c r="F49" s="70"/>
      <c r="G49" s="31" t="e">
        <f>SUM(G19:G48)</f>
        <v>#DIV/0!</v>
      </c>
      <c r="H49" s="29"/>
      <c r="I49" s="29"/>
      <c r="J49" s="28"/>
      <c r="K49" s="39"/>
      <c r="L49" s="23"/>
      <c r="M49" s="28"/>
      <c r="N49" s="28"/>
      <c r="O49" s="28"/>
      <c r="P49" s="28"/>
      <c r="Q49" s="28"/>
    </row>
    <row r="50" spans="1:17" ht="17.25" customHeight="1" x14ac:dyDescent="0.2">
      <c r="A50" s="32"/>
      <c r="B50" s="32"/>
      <c r="C50" s="32"/>
      <c r="D50" s="32"/>
      <c r="E50" s="32"/>
      <c r="F50" s="32"/>
      <c r="G50" s="33"/>
      <c r="J50" s="27"/>
      <c r="K50" s="37"/>
      <c r="L50" s="28"/>
      <c r="M50" s="29"/>
      <c r="N50" s="29"/>
      <c r="O50" s="29"/>
      <c r="P50" s="29"/>
      <c r="Q50" s="29"/>
    </row>
    <row r="51" spans="1:17" x14ac:dyDescent="0.2">
      <c r="A51" s="9" t="s">
        <v>17</v>
      </c>
      <c r="J51" s="27"/>
      <c r="K51" s="37"/>
      <c r="L51" s="28"/>
      <c r="M51" s="29"/>
      <c r="N51" s="29"/>
      <c r="O51" s="29"/>
      <c r="P51" s="29"/>
      <c r="Q51" s="29"/>
    </row>
    <row r="52" spans="1:17" ht="18.75" customHeight="1" x14ac:dyDescent="0.2">
      <c r="A52" s="61"/>
      <c r="B52" s="29"/>
      <c r="C52" s="29"/>
      <c r="D52" s="29"/>
      <c r="E52" s="29"/>
      <c r="F52" s="29"/>
      <c r="G52" s="29"/>
      <c r="H52" s="29"/>
      <c r="I52" s="29"/>
      <c r="J52" s="27"/>
      <c r="K52" s="37"/>
      <c r="L52" s="28"/>
      <c r="M52" s="29"/>
      <c r="N52" s="29"/>
      <c r="O52" s="29"/>
      <c r="P52" s="29"/>
      <c r="Q52" s="29"/>
    </row>
    <row r="53" spans="1:17" ht="54" customHeight="1" x14ac:dyDescent="0.2">
      <c r="A53" s="71" t="s">
        <v>18</v>
      </c>
      <c r="B53" s="71"/>
      <c r="C53" s="54" t="s">
        <v>41</v>
      </c>
      <c r="D53" s="54" t="s">
        <v>20</v>
      </c>
      <c r="E53" s="54" t="s">
        <v>21</v>
      </c>
      <c r="F53" s="54" t="s">
        <v>25</v>
      </c>
      <c r="G53" s="54" t="s">
        <v>22</v>
      </c>
      <c r="H53" s="54" t="s">
        <v>23</v>
      </c>
      <c r="I53" s="54" t="s">
        <v>40</v>
      </c>
      <c r="J53" s="27"/>
      <c r="K53" s="37"/>
      <c r="L53" s="28"/>
      <c r="M53" s="29"/>
      <c r="N53" s="29"/>
      <c r="O53" s="29"/>
      <c r="P53" s="29"/>
    </row>
    <row r="54" spans="1:17" x14ac:dyDescent="0.2">
      <c r="A54" s="64"/>
      <c r="B54" s="64"/>
      <c r="C54" s="42">
        <f>+E32</f>
        <v>0</v>
      </c>
      <c r="D54" s="43">
        <f>ROUND(C54*H33%,0)</f>
        <v>0</v>
      </c>
      <c r="E54" s="43">
        <f>+C54+D54</f>
        <v>0</v>
      </c>
      <c r="F54" s="43">
        <f>ROUND(E54*12%,0)</f>
        <v>0</v>
      </c>
      <c r="G54" s="43">
        <f>+E54+F54</f>
        <v>0</v>
      </c>
      <c r="H54" s="43"/>
      <c r="I54" s="43">
        <f>+G54+H54</f>
        <v>0</v>
      </c>
      <c r="J54" s="27"/>
      <c r="K54" s="37"/>
      <c r="L54" s="28"/>
      <c r="M54" s="29"/>
      <c r="N54" s="29"/>
      <c r="O54" s="29"/>
      <c r="P54" s="29"/>
      <c r="Q54" s="29"/>
    </row>
    <row r="55" spans="1:17" x14ac:dyDescent="0.2">
      <c r="A55" s="65"/>
      <c r="B55" s="65"/>
      <c r="C55" s="34">
        <f>+I54</f>
        <v>0</v>
      </c>
      <c r="D55" s="35">
        <f>ROUND(C55*H34%,0)</f>
        <v>0</v>
      </c>
      <c r="E55" s="35">
        <f>+C55+D55</f>
        <v>0</v>
      </c>
      <c r="F55" s="35">
        <f>ROUND(E55*12%,0)</f>
        <v>0</v>
      </c>
      <c r="G55" s="35">
        <f>+E55+F55</f>
        <v>0</v>
      </c>
      <c r="H55" s="35">
        <f>ROUND(G55*3.025%,0)</f>
        <v>0</v>
      </c>
      <c r="I55" s="41">
        <f>+G55+H55+6</f>
        <v>6</v>
      </c>
      <c r="J55" s="27"/>
      <c r="K55" s="37"/>
      <c r="L55" s="28"/>
      <c r="M55" s="29"/>
      <c r="N55" s="29"/>
      <c r="O55" s="29"/>
      <c r="P55" s="29"/>
      <c r="Q55" s="29"/>
    </row>
    <row r="56" spans="1:17" x14ac:dyDescent="0.2">
      <c r="A56" s="65"/>
      <c r="B56" s="65"/>
      <c r="C56" s="34">
        <f>+I55</f>
        <v>6</v>
      </c>
      <c r="D56" s="35">
        <f>ROUND(C56*H35%,0)</f>
        <v>1</v>
      </c>
      <c r="E56" s="35">
        <f>+C56+D56</f>
        <v>7</v>
      </c>
      <c r="F56" s="35">
        <f>ROUND(E56*4%,0)</f>
        <v>0</v>
      </c>
      <c r="G56" s="35">
        <f>+E56+F56</f>
        <v>7</v>
      </c>
      <c r="H56" s="35">
        <f>ROUND(G56*2%,0)</f>
        <v>0</v>
      </c>
      <c r="I56" s="41">
        <f>+G56+H56+4</f>
        <v>11</v>
      </c>
      <c r="J56" s="27"/>
      <c r="K56" s="37"/>
      <c r="L56" s="28"/>
      <c r="M56" s="29"/>
      <c r="N56" s="29"/>
      <c r="O56" s="29"/>
      <c r="P56" s="29"/>
      <c r="Q56" s="29"/>
    </row>
    <row r="57" spans="1:17" x14ac:dyDescent="0.2">
      <c r="A57" s="65"/>
      <c r="B57" s="65"/>
      <c r="C57" s="35">
        <f>+I56</f>
        <v>11</v>
      </c>
      <c r="D57" s="35">
        <f>ROUND(C57*H36%,0)</f>
        <v>2</v>
      </c>
      <c r="E57" s="35">
        <f>+C57+D57</f>
        <v>13</v>
      </c>
      <c r="F57" s="35">
        <f>+E57*0</f>
        <v>0</v>
      </c>
      <c r="G57" s="35">
        <f>+E57+F57</f>
        <v>13</v>
      </c>
      <c r="H57" s="35">
        <f>ROUND(G57*1%,0)</f>
        <v>0</v>
      </c>
      <c r="I57" s="41">
        <f>+G57+H57</f>
        <v>13</v>
      </c>
      <c r="J57" s="27"/>
      <c r="K57" s="37"/>
      <c r="L57" s="28"/>
      <c r="M57" s="29"/>
      <c r="N57" s="29"/>
      <c r="O57" s="29"/>
      <c r="P57" s="29"/>
      <c r="Q57" s="29"/>
    </row>
    <row r="58" spans="1:17" x14ac:dyDescent="0.2">
      <c r="A58" s="65"/>
      <c r="B58" s="65"/>
      <c r="C58" s="35">
        <f>+I57</f>
        <v>13</v>
      </c>
      <c r="D58" s="35">
        <f>ROUND(C58*H37%,0)</f>
        <v>3</v>
      </c>
      <c r="E58" s="35">
        <f>+C58+D58</f>
        <v>16</v>
      </c>
      <c r="F58" s="35">
        <v>0</v>
      </c>
      <c r="G58" s="35">
        <f>+E58</f>
        <v>16</v>
      </c>
      <c r="H58" s="35">
        <f>ROUND(G58*1%,0)</f>
        <v>0</v>
      </c>
      <c r="I58" s="41">
        <f>+G58+H58</f>
        <v>16</v>
      </c>
      <c r="J58" s="27"/>
      <c r="K58" s="37"/>
      <c r="L58" s="28"/>
      <c r="M58" s="29"/>
      <c r="N58" s="29"/>
      <c r="O58" s="29"/>
      <c r="P58" s="29"/>
      <c r="Q58" s="29"/>
    </row>
    <row r="59" spans="1:17" x14ac:dyDescent="0.2">
      <c r="A59" s="57"/>
      <c r="B59" s="57"/>
      <c r="C59" s="58"/>
      <c r="D59" s="58"/>
      <c r="E59" s="58"/>
      <c r="F59" s="58"/>
      <c r="G59" s="58"/>
      <c r="H59" s="28"/>
      <c r="I59" s="28"/>
      <c r="J59" s="27"/>
      <c r="K59" s="37"/>
      <c r="L59" s="28"/>
      <c r="M59" s="29"/>
      <c r="N59" s="29"/>
      <c r="O59" s="29"/>
      <c r="P59" s="29"/>
      <c r="Q59" s="29"/>
    </row>
    <row r="60" spans="1:17" ht="44.25" customHeight="1" x14ac:dyDescent="0.2">
      <c r="A60" s="66" t="s">
        <v>18</v>
      </c>
      <c r="B60" s="67"/>
      <c r="C60" s="55" t="s">
        <v>19</v>
      </c>
      <c r="D60" s="55" t="s">
        <v>26</v>
      </c>
      <c r="E60" s="55" t="s">
        <v>27</v>
      </c>
      <c r="F60" s="56" t="s">
        <v>20</v>
      </c>
      <c r="G60" s="59" t="s">
        <v>28</v>
      </c>
      <c r="H60" s="60"/>
      <c r="I60" s="36"/>
      <c r="J60" s="27"/>
      <c r="K60" s="37"/>
      <c r="L60" s="28"/>
      <c r="M60" s="29"/>
      <c r="N60" s="29"/>
      <c r="O60" s="29"/>
      <c r="P60" s="29"/>
    </row>
    <row r="61" spans="1:17" x14ac:dyDescent="0.2">
      <c r="A61" s="65"/>
      <c r="B61" s="65"/>
      <c r="C61" s="34">
        <f>+E39</f>
        <v>0</v>
      </c>
      <c r="D61" s="35">
        <v>216623</v>
      </c>
      <c r="E61" s="35">
        <f>+C61+D61</f>
        <v>216623</v>
      </c>
      <c r="F61" s="35">
        <f>ROUND(C61*H40%,0)</f>
        <v>0</v>
      </c>
      <c r="G61" s="35">
        <f>+E61+F61</f>
        <v>216623</v>
      </c>
      <c r="H61" s="28"/>
      <c r="I61" s="28"/>
      <c r="J61" s="27"/>
      <c r="K61" s="37"/>
      <c r="L61" s="28"/>
      <c r="M61" s="29"/>
      <c r="N61" s="29"/>
      <c r="O61" s="29"/>
      <c r="P61" s="29"/>
      <c r="Q61" s="29"/>
    </row>
    <row r="62" spans="1:17" x14ac:dyDescent="0.2">
      <c r="A62" s="65"/>
      <c r="B62" s="65"/>
      <c r="C62" s="34">
        <f>+E40</f>
        <v>0</v>
      </c>
      <c r="D62" s="35">
        <v>119519</v>
      </c>
      <c r="E62" s="35">
        <f>+C62+D62</f>
        <v>119519</v>
      </c>
      <c r="F62" s="35">
        <f>ROUND(C62*H41%,0)</f>
        <v>0</v>
      </c>
      <c r="G62" s="35">
        <f>+E62+F62</f>
        <v>119519</v>
      </c>
      <c r="H62" s="28"/>
      <c r="I62" s="28"/>
      <c r="J62" s="27"/>
      <c r="K62" s="37"/>
      <c r="L62" s="28"/>
      <c r="M62" s="29"/>
      <c r="N62" s="29"/>
      <c r="O62" s="29"/>
      <c r="P62" s="29"/>
      <c r="Q62" s="29"/>
    </row>
    <row r="63" spans="1:17" ht="7.5" customHeight="1" x14ac:dyDescent="0.2">
      <c r="A63" s="25"/>
      <c r="B63" s="25"/>
      <c r="C63" s="25"/>
      <c r="D63" s="25"/>
      <c r="E63" s="25"/>
      <c r="F63" s="25"/>
    </row>
    <row r="64" spans="1:17" ht="7.5" customHeight="1" x14ac:dyDescent="0.2"/>
    <row r="65" spans="1:16" ht="13.5" thickBot="1" x14ac:dyDescent="0.25">
      <c r="C65" s="44"/>
      <c r="D65" s="44"/>
      <c r="G65" s="44"/>
      <c r="H65" s="44"/>
    </row>
    <row r="66" spans="1:16" x14ac:dyDescent="0.2">
      <c r="A66" s="2" t="s">
        <v>29</v>
      </c>
      <c r="F66" s="62" t="s">
        <v>39</v>
      </c>
      <c r="G66" s="62"/>
      <c r="H66" s="62"/>
      <c r="I66" s="62"/>
      <c r="J66" s="62"/>
      <c r="K66" s="62"/>
      <c r="L66" s="62"/>
      <c r="M66" s="62"/>
      <c r="N66" s="3"/>
      <c r="O66" s="3"/>
      <c r="P66" s="4"/>
    </row>
    <row r="67" spans="1:16" x14ac:dyDescent="0.2">
      <c r="C67" s="2" t="s">
        <v>30</v>
      </c>
      <c r="F67" s="63" t="s">
        <v>33</v>
      </c>
      <c r="G67" s="63"/>
      <c r="H67" s="63"/>
      <c r="I67" s="63"/>
    </row>
  </sheetData>
  <mergeCells count="23">
    <mergeCell ref="A49:F49"/>
    <mergeCell ref="A53:B53"/>
    <mergeCell ref="A1:C6"/>
    <mergeCell ref="D17:I17"/>
    <mergeCell ref="A18:C18"/>
    <mergeCell ref="D1:I6"/>
    <mergeCell ref="D9:G9"/>
    <mergeCell ref="D10:E10"/>
    <mergeCell ref="D11:G11"/>
    <mergeCell ref="D12:E12"/>
    <mergeCell ref="A7:E7"/>
    <mergeCell ref="G7:I7"/>
    <mergeCell ref="F66:I66"/>
    <mergeCell ref="J66:M66"/>
    <mergeCell ref="F67:I67"/>
    <mergeCell ref="A54:B54"/>
    <mergeCell ref="A55:B55"/>
    <mergeCell ref="A56:B56"/>
    <mergeCell ref="A57:B57"/>
    <mergeCell ref="A58:B58"/>
    <mergeCell ref="A60:B60"/>
    <mergeCell ref="A61:B61"/>
    <mergeCell ref="A62:B62"/>
  </mergeCells>
  <phoneticPr fontId="4" type="noConversion"/>
  <pageMargins left="0.59055118110236227" right="0.59055118110236227" top="0.39370078740157483" bottom="0.39370078740157483" header="0" footer="0"/>
  <pageSetup scale="80" orientation="portrait" r:id="rId1"/>
  <headerFooter alignWithMargins="0">
    <oddFooter>&amp;R&amp;"Arial,Negrita"&amp;9Formato MA-GT-5,1-FOR-2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Unicauca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usuario</cp:lastModifiedBy>
  <cp:lastPrinted>2009-11-20T19:54:04Z</cp:lastPrinted>
  <dcterms:created xsi:type="dcterms:W3CDTF">2008-03-06T13:49:12Z</dcterms:created>
  <dcterms:modified xsi:type="dcterms:W3CDTF">2020-10-07T21:11:31Z</dcterms:modified>
</cp:coreProperties>
</file>