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 up\CDUNICAUCA 2022\01 CALIDAD 2022\SIG CALIDAD 2022\Evaluación-PV\Gestión del Control - GC\Control y Evaluación del Control\FOR\"/>
    </mc:Choice>
  </mc:AlternateContent>
  <bookViews>
    <workbookView xWindow="0" yWindow="0" windowWidth="7170" windowHeight="3900"/>
  </bookViews>
  <sheets>
    <sheet name="Gestión Planes" sheetId="3" r:id="rId1"/>
  </sheets>
  <externalReferences>
    <externalReference r:id="rId2"/>
  </externalReferences>
  <definedNames>
    <definedName name="_xlnm._FilterDatabase" localSheetId="0" hidden="1">'Gestión Planes'!$A$6:$N$7</definedName>
    <definedName name="UnidaddeMedida">[1]Hoja2!$A$3:$A$11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3" l="1"/>
  <c r="W9" i="3"/>
  <c r="W10" i="3"/>
  <c r="W11" i="3"/>
  <c r="W12" i="3"/>
  <c r="U8" i="3"/>
  <c r="U9" i="3"/>
  <c r="U10" i="3"/>
  <c r="U11" i="3"/>
  <c r="U12" i="3"/>
  <c r="S8" i="3"/>
  <c r="S9" i="3"/>
  <c r="S10" i="3"/>
  <c r="S11" i="3"/>
  <c r="S12" i="3"/>
  <c r="R9" i="3"/>
  <c r="V9" i="3" s="1"/>
  <c r="Z9" i="3" s="1"/>
  <c r="AC9" i="3" s="1"/>
  <c r="O8" i="3"/>
  <c r="R8" i="3" s="1"/>
  <c r="V8" i="3" s="1"/>
  <c r="O9" i="3"/>
  <c r="O10" i="3"/>
  <c r="R10" i="3" s="1"/>
  <c r="V10" i="3" s="1"/>
  <c r="O11" i="3"/>
  <c r="R11" i="3" s="1"/>
  <c r="V11" i="3" s="1"/>
  <c r="O12" i="3"/>
  <c r="R12" i="3" s="1"/>
  <c r="V12" i="3" s="1"/>
  <c r="W7" i="3"/>
  <c r="W13" i="3" s="1"/>
  <c r="T13" i="3"/>
  <c r="H13" i="3"/>
  <c r="U7" i="3"/>
  <c r="U13" i="3" s="1"/>
  <c r="Z10" i="3" l="1"/>
  <c r="AC10" i="3" s="1"/>
  <c r="Z12" i="3"/>
  <c r="AC12" i="3" s="1"/>
  <c r="Z8" i="3"/>
  <c r="AC8" i="3" s="1"/>
  <c r="Z11" i="3"/>
  <c r="AC11" i="3" s="1"/>
  <c r="S7" i="3"/>
  <c r="O7" i="3"/>
  <c r="R7" i="3" s="1"/>
  <c r="V7" i="3" s="1"/>
  <c r="Z7" i="3" l="1"/>
  <c r="AC7" i="3" s="1"/>
  <c r="AC13" i="3" s="1"/>
</calcChain>
</file>

<file path=xl/comments1.xml><?xml version="1.0" encoding="utf-8"?>
<comments xmlns="http://schemas.openxmlformats.org/spreadsheetml/2006/main">
  <authors>
    <author>JORGE MIGUEL DIAZ</author>
  </authors>
  <commentList>
    <comment ref="Y6" authorId="0" shapeId="0">
      <text>
        <r>
          <rPr>
            <sz val="9"/>
            <color indexed="81"/>
            <rFont val="Tahoma"/>
            <family val="2"/>
          </rPr>
          <t xml:space="preserve">Verificación de la eficacia de la acción trabajada, con el fin de evaluar si las acciones emprendidas o trabajadas cumplen satisfactoriamente.
Esto lo hace el Centro de Gestión de Calidad y Acreditación Institucional o la Oficina de Control Interno.
</t>
        </r>
      </text>
    </comment>
  </commentList>
</comments>
</file>

<file path=xl/sharedStrings.xml><?xml version="1.0" encoding="utf-8"?>
<sst xmlns="http://schemas.openxmlformats.org/spreadsheetml/2006/main" count="97" uniqueCount="93">
  <si>
    <t xml:space="preserve"> </t>
  </si>
  <si>
    <t>Fuente</t>
  </si>
  <si>
    <t>Tipo de Hallazgo</t>
  </si>
  <si>
    <t xml:space="preserve">Descripción, Hallazgo,  Observaciones </t>
  </si>
  <si>
    <t>Causa (s)
(Solo aplica para la No conformidad, Observaciones OCI y hallazgos CGR)</t>
  </si>
  <si>
    <t>Descripción de la Actividad</t>
  </si>
  <si>
    <t>Nombre del Indicador</t>
  </si>
  <si>
    <t xml:space="preserve">Periodicidad o frecuencia de realización de la actividad </t>
  </si>
  <si>
    <t>Recursos</t>
  </si>
  <si>
    <t xml:space="preserve"> Evidencia del cumplimiento del Indicador</t>
  </si>
  <si>
    <t>Fecha de inicio programada</t>
  </si>
  <si>
    <t>Fecha de fin programada</t>
  </si>
  <si>
    <t>Plazo en Semanas de la Actividad</t>
  </si>
  <si>
    <t>Fecha de último seguimiento</t>
  </si>
  <si>
    <t>Semanas de morosidad</t>
  </si>
  <si>
    <t>Sistema de Alerta</t>
  </si>
  <si>
    <t>Avance Físico de Ejecución de las Actividades</t>
  </si>
  <si>
    <t>Porcentaje de Avance Físico de Ejecución de las Actividades</t>
  </si>
  <si>
    <t>Fecha de cierre de la actividad</t>
  </si>
  <si>
    <t>Cumplimiento</t>
  </si>
  <si>
    <t>Conclusiones del seguimiento</t>
  </si>
  <si>
    <t>Efectividad</t>
  </si>
  <si>
    <t>Puntaje Obtenido</t>
  </si>
  <si>
    <t>Puntaje total</t>
  </si>
  <si>
    <t>Nombre del informe</t>
  </si>
  <si>
    <t>Fecha de suscripción</t>
  </si>
  <si>
    <t xml:space="preserve">Fecha de vencimiento </t>
  </si>
  <si>
    <t>Proceso/Dependencia</t>
  </si>
  <si>
    <t>Seguimiento</t>
  </si>
  <si>
    <t>Estado del Plan</t>
  </si>
  <si>
    <t>Último seguimiento</t>
  </si>
  <si>
    <t>Evidencia presentada</t>
  </si>
  <si>
    <t>Proyecto o Acción</t>
  </si>
  <si>
    <t>Observación OCI</t>
  </si>
  <si>
    <t>Semestral</t>
  </si>
  <si>
    <t>Versión: 1</t>
  </si>
  <si>
    <t>Autoevaluación</t>
  </si>
  <si>
    <t>1: Misión, Proyecto Institucional y de Programa</t>
  </si>
  <si>
    <t>Semanal</t>
  </si>
  <si>
    <t>Talento Humano</t>
  </si>
  <si>
    <t>Factor</t>
  </si>
  <si>
    <t>Evaluación de Pares</t>
  </si>
  <si>
    <t>2: Estudiantes</t>
  </si>
  <si>
    <t>Mensual</t>
  </si>
  <si>
    <t>Recursos Físicos</t>
  </si>
  <si>
    <t>Hallazgo</t>
  </si>
  <si>
    <t xml:space="preserve">No conformidad </t>
  </si>
  <si>
    <t>Auditoría Interna</t>
  </si>
  <si>
    <t>3: Profesores</t>
  </si>
  <si>
    <t>Trimestral</t>
  </si>
  <si>
    <t>Recursos Financieros</t>
  </si>
  <si>
    <t>Oportunidad de Mejora</t>
  </si>
  <si>
    <t>Evaluación Externa ICONTEC</t>
  </si>
  <si>
    <t>4: Procesos Académicos</t>
  </si>
  <si>
    <t>Talento Humano, Recursos Físicos</t>
  </si>
  <si>
    <t>Auditoría Interna Control Interno</t>
  </si>
  <si>
    <t>5: Visibilidad Nacional e Internacional</t>
  </si>
  <si>
    <t xml:space="preserve">Anual </t>
  </si>
  <si>
    <t>Recursos Físicos, Recursos Financieros</t>
  </si>
  <si>
    <t>Hallazgo CGR</t>
  </si>
  <si>
    <t>Servicio No Conforme</t>
  </si>
  <si>
    <t>6: Investigación, Innovación y Creación Artística y Cultural</t>
  </si>
  <si>
    <t>Bianual</t>
  </si>
  <si>
    <t>Recursos Financieros, Talento Humano</t>
  </si>
  <si>
    <t>Auditoría Externa CGR</t>
  </si>
  <si>
    <t>7: Bienestar Institucional</t>
  </si>
  <si>
    <t>Otro</t>
  </si>
  <si>
    <t>Talento Humano, Recursos Físicos, Recursos Financieros</t>
  </si>
  <si>
    <t>7 . 9</t>
  </si>
  <si>
    <t>9: Impacto de los Egresados en el Medio</t>
  </si>
  <si>
    <t>10: Recursos Físicos y Financieros</t>
  </si>
  <si>
    <t>10 8</t>
  </si>
  <si>
    <t>12 , 10</t>
  </si>
  <si>
    <t xml:space="preserve">% tiempo cumplimiento </t>
  </si>
  <si>
    <t>Promedio eficacia y eficiencia</t>
  </si>
  <si>
    <r>
      <t>Gestión
(</t>
    </r>
    <r>
      <rPr>
        <sz val="12"/>
        <color theme="0"/>
        <rFont val="Arial Narrow"/>
        <family val="2"/>
      </rPr>
      <t>% subsana la causa y hallazgo</t>
    </r>
    <r>
      <rPr>
        <b/>
        <sz val="12"/>
        <color theme="0"/>
        <rFont val="Arial Narrow"/>
        <family val="2"/>
      </rPr>
      <t>)</t>
    </r>
  </si>
  <si>
    <t>Impacto de la mejora
(se mantiene la mejora )</t>
  </si>
  <si>
    <t>Porcentaje efectividad</t>
  </si>
  <si>
    <t>Comentarios</t>
  </si>
  <si>
    <t>Cerrado</t>
  </si>
  <si>
    <t>Formulación Plan de Mejoramiento</t>
  </si>
  <si>
    <t>Cantidad de Medida del indicador</t>
  </si>
  <si>
    <t>Responsable de la Actividad</t>
  </si>
  <si>
    <t>Responsable del seguimiento:</t>
  </si>
  <si>
    <t xml:space="preserve">Justificación </t>
  </si>
  <si>
    <t xml:space="preserve">Formulación </t>
  </si>
  <si>
    <t>Ejecución</t>
  </si>
  <si>
    <t>Reformulación</t>
  </si>
  <si>
    <t xml:space="preserve">              Código:</t>
  </si>
  <si>
    <t>Proceso Gestión del Control y del Mejoramiento Continuo
Matriz de Seguimiento de  Plan de Mejoramiento</t>
  </si>
  <si>
    <t>Fecha de actualización:  21-02-2022</t>
  </si>
  <si>
    <t>PV-GC-2.6- FOR- 10</t>
  </si>
  <si>
    <t>Proceso de Evaluación
 Gestión del Control y del Mejoramiento Continuo
Matriz de Formulación de Plan de Mejoramiento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</si>
</sst>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dd/mm/yyyy;@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14"/>
      <color theme="1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sz val="12"/>
      <color theme="1"/>
      <name val="Arial Narrow"/>
      <family val="2"/>
    </font>
    <font>
      <sz val="12"/>
      <color rgb="FF222222"/>
      <name val="Arial Narrow"/>
      <family val="2"/>
    </font>
    <font>
      <sz val="12"/>
      <color rgb="FF00000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NumberFormat="1" applyFont="1" applyFill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10" fontId="6" fillId="5" borderId="13" xfId="3" applyNumberFormat="1" applyFont="1" applyFill="1" applyBorder="1" applyAlignment="1">
      <alignment horizontal="center" vertical="center"/>
    </xf>
    <xf numFmtId="10" fontId="6" fillId="5" borderId="4" xfId="3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vertical="center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" fontId="5" fillId="0" borderId="7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1" fontId="5" fillId="0" borderId="7" xfId="3" applyNumberFormat="1" applyFont="1" applyFill="1" applyBorder="1" applyAlignment="1">
      <alignment horizontal="center" vertical="center"/>
    </xf>
    <xf numFmtId="9" fontId="9" fillId="5" borderId="7" xfId="4" applyNumberFormat="1" applyFont="1" applyFill="1" applyBorder="1" applyAlignment="1">
      <alignment horizontal="center" vertical="center"/>
    </xf>
    <xf numFmtId="9" fontId="5" fillId="0" borderId="7" xfId="5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0" xfId="0" applyFill="1" applyBorder="1"/>
    <xf numFmtId="14" fontId="4" fillId="0" borderId="0" xfId="0" applyNumberFormat="1" applyFont="1" applyFill="1" applyBorder="1" applyAlignment="1">
      <alignment horizontal="center" vertical="center" wrapText="1"/>
    </xf>
    <xf numFmtId="14" fontId="0" fillId="0" borderId="0" xfId="6" applyNumberFormat="1" applyFont="1" applyFill="1" applyBorder="1"/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9" fontId="9" fillId="5" borderId="6" xfId="4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9" fontId="4" fillId="0" borderId="0" xfId="7" applyFont="1" applyFill="1" applyBorder="1" applyAlignment="1" applyProtection="1">
      <alignment horizontal="center" vertical="center"/>
      <protection locked="0"/>
    </xf>
    <xf numFmtId="9" fontId="4" fillId="0" borderId="0" xfId="0" applyNumberFormat="1" applyFont="1" applyFill="1" applyBorder="1" applyAlignment="1" applyProtection="1">
      <alignment horizontal="center" vertical="center"/>
      <protection locked="0"/>
    </xf>
    <xf numFmtId="41" fontId="4" fillId="0" borderId="0" xfId="6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 applyProtection="1">
      <alignment horizontal="center" vertical="center" wrapText="1"/>
      <protection locked="0"/>
    </xf>
    <xf numFmtId="0" fontId="7" fillId="12" borderId="6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>
      <alignment vertical="center"/>
    </xf>
    <xf numFmtId="9" fontId="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6" borderId="11" xfId="4" applyFont="1" applyFill="1" applyBorder="1" applyAlignment="1">
      <alignment horizontal="centerContinuous" vertical="center"/>
    </xf>
    <xf numFmtId="0" fontId="7" fillId="6" borderId="12" xfId="4" applyFont="1" applyFill="1" applyBorder="1" applyAlignment="1">
      <alignment horizontal="centerContinuous" vertical="center"/>
    </xf>
    <xf numFmtId="0" fontId="4" fillId="3" borderId="6" xfId="8" applyFont="1" applyFill="1" applyBorder="1" applyAlignment="1">
      <alignment horizontal="justify" vertical="center" wrapText="1"/>
    </xf>
    <xf numFmtId="0" fontId="4" fillId="3" borderId="6" xfId="8" applyFont="1" applyFill="1" applyBorder="1" applyAlignment="1">
      <alignment horizontal="justify" vertical="center"/>
    </xf>
    <xf numFmtId="0" fontId="4" fillId="3" borderId="6" xfId="8" applyFont="1" applyFill="1" applyBorder="1" applyAlignment="1">
      <alignment horizontal="center" vertical="center" wrapText="1"/>
    </xf>
    <xf numFmtId="1" fontId="4" fillId="3" borderId="6" xfId="8" applyNumberFormat="1" applyFont="1" applyFill="1" applyBorder="1" applyAlignment="1">
      <alignment horizontal="center" vertical="center" wrapText="1"/>
    </xf>
    <xf numFmtId="164" fontId="4" fillId="3" borderId="6" xfId="8" applyNumberFormat="1" applyFont="1" applyFill="1" applyBorder="1" applyAlignment="1">
      <alignment horizontal="center" vertical="center" wrapText="1"/>
    </xf>
    <xf numFmtId="14" fontId="4" fillId="3" borderId="6" xfId="8" applyNumberFormat="1" applyFont="1" applyFill="1" applyBorder="1" applyAlignment="1">
      <alignment horizontal="center" vertical="center" wrapText="1"/>
    </xf>
    <xf numFmtId="165" fontId="4" fillId="3" borderId="6" xfId="8" applyNumberFormat="1" applyFont="1" applyFill="1" applyBorder="1" applyAlignment="1">
      <alignment horizontal="center" vertical="center" wrapText="1"/>
    </xf>
    <xf numFmtId="0" fontId="4" fillId="3" borderId="6" xfId="8" applyFont="1" applyFill="1" applyBorder="1" applyAlignment="1">
      <alignment horizontal="center" vertical="center"/>
    </xf>
    <xf numFmtId="165" fontId="4" fillId="3" borderId="6" xfId="8" applyNumberFormat="1" applyFont="1" applyFill="1" applyBorder="1" applyAlignment="1">
      <alignment horizontal="center" vertical="center"/>
    </xf>
    <xf numFmtId="9" fontId="9" fillId="0" borderId="7" xfId="7" applyFont="1" applyFill="1" applyBorder="1" applyAlignment="1">
      <alignment horizontal="center" vertical="center"/>
    </xf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12" fillId="11" borderId="4" xfId="0" applyFont="1" applyFill="1" applyBorder="1" applyAlignment="1" applyProtection="1">
      <alignment horizontal="centerContinuous" vertical="center"/>
      <protection locked="0"/>
    </xf>
    <xf numFmtId="0" fontId="12" fillId="10" borderId="5" xfId="0" applyFont="1" applyFill="1" applyBorder="1" applyAlignment="1" applyProtection="1">
      <alignment horizontal="centerContinuous" vertical="center"/>
      <protection locked="0"/>
    </xf>
    <xf numFmtId="0" fontId="12" fillId="10" borderId="16" xfId="0" applyFont="1" applyFill="1" applyBorder="1" applyAlignment="1" applyProtection="1">
      <alignment horizontal="centerContinuous" vertical="center"/>
      <protection locked="0"/>
    </xf>
    <xf numFmtId="0" fontId="3" fillId="0" borderId="24" xfId="0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vertical="center" wrapText="1"/>
      <protection locked="0"/>
    </xf>
    <xf numFmtId="0" fontId="12" fillId="9" borderId="5" xfId="0" applyFont="1" applyFill="1" applyBorder="1" applyAlignment="1" applyProtection="1">
      <alignment horizontal="centerContinuous" vertical="center"/>
      <protection locked="0"/>
    </xf>
    <xf numFmtId="0" fontId="12" fillId="9" borderId="16" xfId="0" applyFont="1" applyFill="1" applyBorder="1" applyAlignment="1" applyProtection="1">
      <alignment horizontal="centerContinuous" vertical="center"/>
      <protection locked="0"/>
    </xf>
    <xf numFmtId="0" fontId="12" fillId="9" borderId="17" xfId="0" applyFont="1" applyFill="1" applyBorder="1" applyAlignment="1" applyProtection="1">
      <alignment horizontal="centerContinuous" vertical="center"/>
      <protection locked="0"/>
    </xf>
    <xf numFmtId="10" fontId="6" fillId="5" borderId="6" xfId="3" applyNumberFormat="1" applyFont="1" applyFill="1" applyBorder="1" applyAlignment="1">
      <alignment horizontal="center" vertical="center"/>
    </xf>
    <xf numFmtId="9" fontId="19" fillId="0" borderId="6" xfId="7" applyFont="1" applyBorder="1" applyAlignment="1">
      <alignment horizontal="justify" vertical="center" wrapText="1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8" borderId="19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14" fontId="3" fillId="3" borderId="37" xfId="0" applyNumberFormat="1" applyFont="1" applyFill="1" applyBorder="1" applyAlignment="1" applyProtection="1">
      <alignment vertical="center" wrapText="1"/>
      <protection locked="0"/>
    </xf>
    <xf numFmtId="1" fontId="5" fillId="0" borderId="6" xfId="0" applyNumberFormat="1" applyFont="1" applyFill="1" applyBorder="1" applyAlignment="1">
      <alignment horizontal="center" vertical="center"/>
    </xf>
    <xf numFmtId="1" fontId="11" fillId="0" borderId="50" xfId="0" applyNumberFormat="1" applyFont="1" applyBorder="1" applyAlignment="1">
      <alignment horizontal="center" vertical="center"/>
    </xf>
    <xf numFmtId="0" fontId="5" fillId="8" borderId="19" xfId="0" applyFont="1" applyFill="1" applyBorder="1" applyAlignment="1" applyProtection="1">
      <alignment horizontal="center" vertical="center"/>
      <protection locked="0"/>
    </xf>
    <xf numFmtId="0" fontId="5" fillId="8" borderId="6" xfId="0" applyFont="1" applyFill="1" applyBorder="1" applyAlignment="1" applyProtection="1">
      <alignment horizontal="center" vertical="center"/>
      <protection locked="0"/>
    </xf>
    <xf numFmtId="0" fontId="5" fillId="8" borderId="21" xfId="0" applyFont="1" applyFill="1" applyBorder="1" applyAlignment="1" applyProtection="1">
      <alignment horizontal="center" vertical="center"/>
      <protection locked="0"/>
    </xf>
    <xf numFmtId="0" fontId="5" fillId="8" borderId="22" xfId="0" applyFont="1" applyFill="1" applyBorder="1" applyAlignment="1" applyProtection="1">
      <alignment horizontal="center" vertical="center"/>
      <protection locked="0"/>
    </xf>
    <xf numFmtId="14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6" fillId="3" borderId="37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6" fillId="3" borderId="38" xfId="0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 applyProtection="1">
      <alignment horizontal="center" vertical="center" wrapText="1"/>
      <protection locked="0"/>
    </xf>
    <xf numFmtId="0" fontId="13" fillId="3" borderId="34" xfId="0" applyFont="1" applyFill="1" applyBorder="1" applyAlignment="1" applyProtection="1">
      <alignment horizontal="center" vertical="center" wrapText="1"/>
      <protection locked="0"/>
    </xf>
    <xf numFmtId="0" fontId="1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20" fillId="3" borderId="44" xfId="0" applyFont="1" applyFill="1" applyBorder="1" applyAlignment="1" applyProtection="1">
      <alignment horizontal="center" vertical="center" wrapText="1"/>
      <protection locked="0"/>
    </xf>
    <xf numFmtId="0" fontId="20" fillId="3" borderId="42" xfId="0" applyFont="1" applyFill="1" applyBorder="1" applyAlignment="1" applyProtection="1">
      <alignment horizontal="center" vertical="center" wrapText="1"/>
      <protection locked="0"/>
    </xf>
    <xf numFmtId="0" fontId="13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13" fillId="3" borderId="47" xfId="0" applyFont="1" applyFill="1" applyBorder="1" applyAlignment="1" applyProtection="1">
      <alignment horizontal="center" vertical="center" wrapText="1"/>
      <protection locked="0"/>
    </xf>
    <xf numFmtId="0" fontId="13" fillId="3" borderId="48" xfId="0" applyFont="1" applyFill="1" applyBorder="1" applyAlignment="1" applyProtection="1">
      <alignment horizontal="center" vertical="center" wrapText="1"/>
      <protection locked="0"/>
    </xf>
    <xf numFmtId="0" fontId="13" fillId="3" borderId="49" xfId="0" applyFont="1" applyFill="1" applyBorder="1" applyAlignment="1" applyProtection="1">
      <alignment horizontal="center" vertical="center" wrapText="1"/>
      <protection locked="0"/>
    </xf>
    <xf numFmtId="0" fontId="18" fillId="3" borderId="24" xfId="0" applyFont="1" applyFill="1" applyBorder="1" applyAlignment="1" applyProtection="1">
      <alignment horizontal="center" vertical="center" wrapText="1"/>
      <protection locked="0"/>
    </xf>
    <xf numFmtId="0" fontId="18" fillId="3" borderId="25" xfId="0" applyFont="1" applyFill="1" applyBorder="1" applyAlignment="1" applyProtection="1">
      <alignment horizontal="center" vertical="center" wrapText="1"/>
      <protection locked="0"/>
    </xf>
    <xf numFmtId="0" fontId="18" fillId="3" borderId="26" xfId="0" applyFont="1" applyFill="1" applyBorder="1" applyAlignment="1" applyProtection="1">
      <alignment horizontal="center" vertical="center" wrapText="1"/>
      <protection locked="0"/>
    </xf>
    <xf numFmtId="0" fontId="18" fillId="3" borderId="27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Border="1" applyAlignment="1" applyProtection="1">
      <alignment horizontal="center" vertical="center" wrapText="1"/>
      <protection locked="0"/>
    </xf>
    <xf numFmtId="0" fontId="18" fillId="3" borderId="28" xfId="0" applyFont="1" applyFill="1" applyBorder="1" applyAlignment="1" applyProtection="1">
      <alignment horizontal="center" vertical="center" wrapText="1"/>
      <protection locked="0"/>
    </xf>
    <xf numFmtId="0" fontId="18" fillId="3" borderId="29" xfId="0" applyFont="1" applyFill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 applyProtection="1">
      <alignment horizontal="center" vertical="center" wrapText="1"/>
      <protection locked="0"/>
    </xf>
    <xf numFmtId="0" fontId="18" fillId="3" borderId="31" xfId="0" applyFont="1" applyFill="1" applyBorder="1" applyAlignment="1" applyProtection="1">
      <alignment horizontal="center" vertical="center" wrapText="1"/>
      <protection locked="0"/>
    </xf>
    <xf numFmtId="1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 wrapText="1"/>
      <protection locked="0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 wrapText="1"/>
      <protection locked="0"/>
    </xf>
    <xf numFmtId="0" fontId="3" fillId="8" borderId="32" xfId="0" applyFont="1" applyFill="1" applyBorder="1" applyAlignment="1" applyProtection="1">
      <alignment horizontal="center" vertical="center" wrapText="1"/>
      <protection locked="0"/>
    </xf>
    <xf numFmtId="0" fontId="3" fillId="8" borderId="39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1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51" xfId="0" applyFont="1" applyFill="1" applyBorder="1" applyAlignment="1" applyProtection="1">
      <alignment horizontal="center" vertical="center" wrapText="1"/>
      <protection locked="0"/>
    </xf>
  </cellXfs>
  <cellStyles count="9">
    <cellStyle name="Celda de comprobación" xfId="1" builtinId="23"/>
    <cellStyle name="Millares [0]" xfId="6" builtinId="6"/>
    <cellStyle name="Normal" xfId="0" builtinId="0"/>
    <cellStyle name="Normal 10" xfId="2"/>
    <cellStyle name="Normal 2 3" xfId="4"/>
    <cellStyle name="Normal 2 4 2 2 2" xfId="8"/>
    <cellStyle name="Normal 2 4 4 2" xfId="3"/>
    <cellStyle name="Porcentaje" xfId="7" builtinId="5"/>
    <cellStyle name="Porcentaje 2 2" xfId="5"/>
  </cellStyles>
  <dxfs count="2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303112</xdr:colOff>
      <xdr:row>0</xdr:row>
      <xdr:rowOff>11906</xdr:rowOff>
    </xdr:from>
    <xdr:to>
      <xdr:col>1</xdr:col>
      <xdr:colOff>466093</xdr:colOff>
      <xdr:row>0</xdr:row>
      <xdr:rowOff>1311927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12" y="11906"/>
          <a:ext cx="1017789" cy="1300021"/>
        </a:xfrm>
        <a:prstGeom prst="rect">
          <a:avLst/>
        </a:prstGeom>
      </xdr:spPr>
    </xdr:pic>
    <xdr:clientData/>
  </xdr:twoCellAnchor>
  <xdr:twoCellAnchor editAs="oneCell">
    <xdr:from>
      <xdr:col>14</xdr:col>
      <xdr:colOff>299357</xdr:colOff>
      <xdr:row>0</xdr:row>
      <xdr:rowOff>0</xdr:rowOff>
    </xdr:from>
    <xdr:to>
      <xdr:col>15</xdr:col>
      <xdr:colOff>475945</xdr:colOff>
      <xdr:row>0</xdr:row>
      <xdr:rowOff>1300021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1321" y="0"/>
          <a:ext cx="979410" cy="1300021"/>
        </a:xfrm>
        <a:prstGeom prst="rect">
          <a:avLst/>
        </a:prstGeom>
      </xdr:spPr>
    </xdr:pic>
    <xdr:clientData/>
  </xdr:twoCellAnchor>
  <xdr:twoCellAnchor editAs="oneCell">
    <xdr:from>
      <xdr:col>29</xdr:col>
      <xdr:colOff>3752852</xdr:colOff>
      <xdr:row>17</xdr:row>
      <xdr:rowOff>190497</xdr:rowOff>
    </xdr:from>
    <xdr:to>
      <xdr:col>29</xdr:col>
      <xdr:colOff>4808852</xdr:colOff>
      <xdr:row>21</xdr:row>
      <xdr:rowOff>94069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05602" y="6150426"/>
          <a:ext cx="1056000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PMs\PE-GS-2.2.1-FOR-26-Formato%20Plan%20de%20Mejora%20V12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Salidas No Conformes"/>
      <sheetName val="Formulación Plan Mejora"/>
      <sheetName val="Seguimiento PlandeMejora"/>
      <sheetName val="Datos"/>
      <sheetName val="Form. Accion Correctiva (1)"/>
      <sheetName val="Hoja2"/>
      <sheetName val="Hoja6"/>
      <sheetName val="Hoja5"/>
      <sheetName val="Hoja1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Número</v>
          </cell>
        </row>
        <row r="4">
          <cell r="A4" t="str">
            <v>Porcentaje</v>
          </cell>
        </row>
        <row r="5">
          <cell r="A5" t="str">
            <v>Índice de flexibilidad</v>
          </cell>
        </row>
        <row r="6">
          <cell r="A6" t="str">
            <v>Índice de Absorción</v>
          </cell>
        </row>
        <row r="7">
          <cell r="A7" t="str">
            <v>Tasa de Deserción</v>
          </cell>
        </row>
        <row r="8">
          <cell r="A8" t="str">
            <v>Tasa de Graduación</v>
          </cell>
        </row>
        <row r="9">
          <cell r="A9" t="str">
            <v>Flujo:N°/Semestre</v>
          </cell>
        </row>
        <row r="10">
          <cell r="A10" t="str">
            <v>Flujo:N°/Año</v>
          </cell>
        </row>
        <row r="11">
          <cell r="A11" t="str">
            <v>Otro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D23"/>
  <sheetViews>
    <sheetView tabSelected="1" zoomScale="70" zoomScaleNormal="70" zoomScaleSheetLayoutView="49" workbookViewId="0">
      <selection activeCell="P20" sqref="P20"/>
    </sheetView>
  </sheetViews>
  <sheetFormatPr baseColWidth="10" defaultColWidth="17.5703125" defaultRowHeight="15.75" x14ac:dyDescent="0.25"/>
  <cols>
    <col min="1" max="1" width="12.140625" style="8" customWidth="1"/>
    <col min="2" max="2" width="11.42578125" style="8" customWidth="1"/>
    <col min="3" max="3" width="46.28515625" style="9" customWidth="1"/>
    <col min="4" max="4" width="44.140625" style="8" customWidth="1"/>
    <col min="5" max="5" width="36.7109375" style="8" customWidth="1"/>
    <col min="6" max="6" width="33.5703125" style="8" customWidth="1"/>
    <col min="7" max="7" width="32.85546875" style="8" customWidth="1"/>
    <col min="8" max="8" width="13" style="3" customWidth="1"/>
    <col min="9" max="9" width="26.5703125" style="3" customWidth="1"/>
    <col min="10" max="10" width="16.140625" style="3" customWidth="1"/>
    <col min="11" max="11" width="21.42578125" style="3" customWidth="1"/>
    <col min="12" max="12" width="20.5703125" style="3" customWidth="1"/>
    <col min="13" max="13" width="12.7109375" style="3" customWidth="1"/>
    <col min="14" max="14" width="14" style="3" customWidth="1"/>
    <col min="15" max="15" width="12" style="1" customWidth="1"/>
    <col min="16" max="16" width="11.5703125" style="1" customWidth="1"/>
    <col min="17" max="17" width="13.140625" style="1" customWidth="1"/>
    <col min="18" max="18" width="11.5703125" style="1" customWidth="1"/>
    <col min="19" max="19" width="11.140625" style="1" customWidth="1"/>
    <col min="20" max="20" width="15" style="1" customWidth="1"/>
    <col min="21" max="21" width="16.5703125" style="2" customWidth="1"/>
    <col min="22" max="22" width="14.28515625" style="1" customWidth="1"/>
    <col min="23" max="23" width="16.7109375" style="1" customWidth="1"/>
    <col min="24" max="24" width="56.85546875" style="1" customWidth="1"/>
    <col min="25" max="25" width="42.140625" style="1" customWidth="1"/>
    <col min="26" max="26" width="12.28515625" style="1" customWidth="1"/>
    <col min="27" max="27" width="13.42578125" style="1" customWidth="1"/>
    <col min="28" max="28" width="14.140625" style="1" customWidth="1"/>
    <col min="29" max="29" width="12.5703125" style="1" customWidth="1"/>
    <col min="30" max="30" width="72.42578125" style="1" customWidth="1"/>
    <col min="31" max="41" width="17.5703125" style="1"/>
    <col min="42" max="42" width="28.5703125" style="1" hidden="1" customWidth="1"/>
    <col min="43" max="43" width="42" style="1" hidden="1" customWidth="1"/>
    <col min="44" max="44" width="0" style="1" hidden="1" customWidth="1"/>
    <col min="45" max="45" width="51.42578125" style="1" hidden="1" customWidth="1"/>
    <col min="46" max="46" width="8.5703125" style="1" hidden="1" customWidth="1"/>
    <col min="47" max="47" width="7.140625" style="1" hidden="1" customWidth="1"/>
    <col min="48" max="48" width="20.85546875" style="1" hidden="1" customWidth="1"/>
    <col min="49" max="49" width="0" style="1" hidden="1" customWidth="1"/>
    <col min="50" max="50" width="22.42578125" style="1" customWidth="1"/>
    <col min="51" max="100" width="17.5703125" style="1"/>
    <col min="101" max="16384" width="17.5703125" style="3"/>
  </cols>
  <sheetData>
    <row r="1" spans="1:394" ht="105.6" customHeight="1" thickTop="1" thickBot="1" x14ac:dyDescent="0.3">
      <c r="A1" s="85" t="s">
        <v>0</v>
      </c>
      <c r="B1" s="86"/>
      <c r="C1" s="87" t="s">
        <v>92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100"/>
      <c r="P1" s="101"/>
      <c r="Q1" s="97" t="s">
        <v>89</v>
      </c>
      <c r="R1" s="98"/>
      <c r="S1" s="98"/>
      <c r="T1" s="98"/>
      <c r="U1" s="98"/>
      <c r="V1" s="98"/>
      <c r="W1" s="98"/>
      <c r="X1" s="98"/>
      <c r="Y1" s="99"/>
      <c r="Z1" s="89" t="s">
        <v>89</v>
      </c>
      <c r="AA1" s="90"/>
      <c r="AB1" s="90"/>
      <c r="AC1" s="90"/>
      <c r="AD1" s="91"/>
    </row>
    <row r="2" spans="1:394" ht="20.100000000000001" customHeight="1" x14ac:dyDescent="0.25">
      <c r="A2" s="93" t="s">
        <v>88</v>
      </c>
      <c r="B2" s="94"/>
      <c r="C2" s="122" t="s">
        <v>91</v>
      </c>
      <c r="D2" s="95"/>
      <c r="E2" s="95"/>
      <c r="F2" s="96"/>
      <c r="G2" s="92" t="s">
        <v>35</v>
      </c>
      <c r="H2" s="92"/>
      <c r="I2" s="122" t="s">
        <v>90</v>
      </c>
      <c r="J2" s="123"/>
      <c r="K2" s="123"/>
      <c r="L2" s="123"/>
      <c r="M2" s="123"/>
      <c r="N2" s="124"/>
      <c r="O2" s="58"/>
      <c r="P2" s="59"/>
      <c r="Q2" s="59"/>
      <c r="R2" s="59"/>
      <c r="S2" s="59"/>
      <c r="T2" s="59"/>
      <c r="U2" s="59"/>
      <c r="V2" s="59"/>
      <c r="W2" s="59"/>
      <c r="X2" s="59"/>
      <c r="Y2" s="59"/>
      <c r="Z2" s="102"/>
      <c r="AA2" s="103"/>
      <c r="AB2" s="103"/>
      <c r="AC2" s="103"/>
      <c r="AD2" s="104"/>
    </row>
    <row r="3" spans="1:394" ht="25.5" customHeight="1" x14ac:dyDescent="0.25">
      <c r="A3" s="73" t="s">
        <v>27</v>
      </c>
      <c r="B3" s="74"/>
      <c r="C3" s="79"/>
      <c r="D3" s="80"/>
      <c r="E3" s="80"/>
      <c r="F3" s="81"/>
      <c r="G3" s="74" t="s">
        <v>25</v>
      </c>
      <c r="H3" s="74"/>
      <c r="I3" s="119"/>
      <c r="J3" s="120"/>
      <c r="K3" s="120"/>
      <c r="L3" s="120"/>
      <c r="M3" s="120"/>
      <c r="N3" s="121"/>
      <c r="O3" s="73" t="s">
        <v>30</v>
      </c>
      <c r="P3" s="74"/>
      <c r="Q3" s="111"/>
      <c r="R3" s="112"/>
      <c r="S3" s="112"/>
      <c r="T3" s="112"/>
      <c r="U3" s="112"/>
      <c r="V3" s="112"/>
      <c r="W3" s="70"/>
      <c r="X3" s="68" t="s">
        <v>83</v>
      </c>
      <c r="Y3" s="69"/>
      <c r="Z3" s="105"/>
      <c r="AA3" s="106"/>
      <c r="AB3" s="106"/>
      <c r="AC3" s="106"/>
      <c r="AD3" s="107"/>
      <c r="AP3" s="22" t="s">
        <v>1</v>
      </c>
      <c r="AQ3" s="23"/>
      <c r="AR3" s="23"/>
      <c r="AS3" s="23"/>
      <c r="AT3" s="23"/>
      <c r="AU3" s="23"/>
      <c r="AV3"/>
      <c r="AW3"/>
      <c r="AX3"/>
    </row>
    <row r="4" spans="1:394" ht="25.5" customHeight="1" thickBot="1" x14ac:dyDescent="0.3">
      <c r="A4" s="75" t="s">
        <v>24</v>
      </c>
      <c r="B4" s="76"/>
      <c r="C4" s="82"/>
      <c r="D4" s="83"/>
      <c r="E4" s="83"/>
      <c r="F4" s="84"/>
      <c r="G4" s="76" t="s">
        <v>26</v>
      </c>
      <c r="H4" s="76"/>
      <c r="I4" s="77"/>
      <c r="J4" s="77"/>
      <c r="K4" s="77"/>
      <c r="L4" s="77"/>
      <c r="M4" s="77"/>
      <c r="N4" s="78"/>
      <c r="O4" s="75" t="s">
        <v>29</v>
      </c>
      <c r="P4" s="76"/>
      <c r="Q4" s="113"/>
      <c r="R4" s="114"/>
      <c r="S4" s="115"/>
      <c r="T4" s="116" t="s">
        <v>84</v>
      </c>
      <c r="U4" s="117"/>
      <c r="V4" s="113"/>
      <c r="W4" s="114"/>
      <c r="X4" s="114"/>
      <c r="Y4" s="118"/>
      <c r="Z4" s="108"/>
      <c r="AA4" s="109"/>
      <c r="AB4" s="109"/>
      <c r="AC4" s="109"/>
      <c r="AD4" s="110"/>
      <c r="AP4" s="24" t="s">
        <v>36</v>
      </c>
      <c r="AQ4" s="25" t="s">
        <v>37</v>
      </c>
      <c r="AR4" s="22" t="s">
        <v>38</v>
      </c>
      <c r="AS4" s="26" t="s">
        <v>39</v>
      </c>
      <c r="AT4" s="26" t="s">
        <v>40</v>
      </c>
      <c r="AU4" s="26">
        <v>1</v>
      </c>
      <c r="AV4" s="26" t="s">
        <v>2</v>
      </c>
      <c r="AW4" s="26" t="s">
        <v>85</v>
      </c>
      <c r="AX4" s="26"/>
    </row>
    <row r="5" spans="1:394" ht="28.5" customHeight="1" x14ac:dyDescent="0.25">
      <c r="A5" s="60" t="s">
        <v>80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  <c r="O5" s="56" t="s">
        <v>28</v>
      </c>
      <c r="P5" s="57"/>
      <c r="Q5" s="57"/>
      <c r="R5" s="57"/>
      <c r="S5" s="57"/>
      <c r="T5" s="57"/>
      <c r="U5" s="57"/>
      <c r="V5" s="57"/>
      <c r="W5" s="57"/>
      <c r="X5" s="57"/>
      <c r="Y5" s="57"/>
      <c r="Z5" s="55" t="s">
        <v>21</v>
      </c>
      <c r="AA5" s="55"/>
      <c r="AB5" s="55"/>
      <c r="AC5" s="55"/>
      <c r="AD5" s="55"/>
      <c r="AP5" s="24" t="s">
        <v>41</v>
      </c>
      <c r="AQ5" s="27" t="s">
        <v>42</v>
      </c>
      <c r="AR5" s="22" t="s">
        <v>43</v>
      </c>
      <c r="AS5" s="26" t="s">
        <v>44</v>
      </c>
      <c r="AT5" s="26" t="s">
        <v>45</v>
      </c>
      <c r="AU5" s="26">
        <v>2</v>
      </c>
      <c r="AV5" s="26" t="s">
        <v>46</v>
      </c>
      <c r="AW5" s="26" t="s">
        <v>86</v>
      </c>
      <c r="AX5" s="26"/>
    </row>
    <row r="6" spans="1:394" ht="68.25" customHeight="1" x14ac:dyDescent="0.25">
      <c r="A6" s="4" t="s">
        <v>1</v>
      </c>
      <c r="B6" s="4" t="s">
        <v>2</v>
      </c>
      <c r="C6" s="5" t="s">
        <v>3</v>
      </c>
      <c r="D6" s="4" t="s">
        <v>4</v>
      </c>
      <c r="E6" s="4" t="s">
        <v>32</v>
      </c>
      <c r="F6" s="4" t="s">
        <v>5</v>
      </c>
      <c r="G6" s="6" t="s">
        <v>6</v>
      </c>
      <c r="H6" s="4" t="s">
        <v>81</v>
      </c>
      <c r="I6" s="4" t="s">
        <v>82</v>
      </c>
      <c r="J6" s="4" t="s">
        <v>7</v>
      </c>
      <c r="K6" s="4" t="s">
        <v>8</v>
      </c>
      <c r="L6" s="4" t="s">
        <v>9</v>
      </c>
      <c r="M6" s="4" t="s">
        <v>10</v>
      </c>
      <c r="N6" s="4" t="s">
        <v>11</v>
      </c>
      <c r="O6" s="15" t="s">
        <v>12</v>
      </c>
      <c r="P6" s="15" t="s">
        <v>13</v>
      </c>
      <c r="Q6" s="15" t="s">
        <v>18</v>
      </c>
      <c r="R6" s="15" t="s">
        <v>14</v>
      </c>
      <c r="S6" s="15" t="s">
        <v>15</v>
      </c>
      <c r="T6" s="15" t="s">
        <v>16</v>
      </c>
      <c r="U6" s="15" t="s">
        <v>17</v>
      </c>
      <c r="V6" s="15" t="s">
        <v>73</v>
      </c>
      <c r="W6" s="15" t="s">
        <v>19</v>
      </c>
      <c r="X6" s="15" t="s">
        <v>31</v>
      </c>
      <c r="Y6" s="39" t="s">
        <v>20</v>
      </c>
      <c r="Z6" s="38" t="s">
        <v>74</v>
      </c>
      <c r="AA6" s="38" t="s">
        <v>75</v>
      </c>
      <c r="AB6" s="38" t="s">
        <v>76</v>
      </c>
      <c r="AC6" s="38" t="s">
        <v>77</v>
      </c>
      <c r="AD6" s="38" t="s">
        <v>78</v>
      </c>
      <c r="AP6" s="24" t="s">
        <v>47</v>
      </c>
      <c r="AQ6" s="27" t="s">
        <v>48</v>
      </c>
      <c r="AR6" s="26" t="s">
        <v>49</v>
      </c>
      <c r="AS6" s="26" t="s">
        <v>50</v>
      </c>
      <c r="AT6" s="26"/>
      <c r="AU6" s="26">
        <v>3</v>
      </c>
      <c r="AV6" s="26" t="s">
        <v>51</v>
      </c>
      <c r="AW6" s="26" t="s">
        <v>87</v>
      </c>
      <c r="AX6"/>
    </row>
    <row r="7" spans="1:394" ht="18" x14ac:dyDescent="0.25">
      <c r="A7" s="37"/>
      <c r="B7" s="37"/>
      <c r="C7" s="44"/>
      <c r="D7" s="44"/>
      <c r="E7" s="44"/>
      <c r="F7" s="44"/>
      <c r="G7" s="46"/>
      <c r="H7" s="47"/>
      <c r="I7" s="7"/>
      <c r="J7" s="16"/>
      <c r="K7" s="16"/>
      <c r="L7" s="16"/>
      <c r="M7" s="48"/>
      <c r="N7" s="48"/>
      <c r="O7" s="17">
        <f>(N7-M7)/7</f>
        <v>0</v>
      </c>
      <c r="P7" s="48"/>
      <c r="Q7" s="48"/>
      <c r="R7" s="18">
        <f>(Q7-M7)/7-O7</f>
        <v>0</v>
      </c>
      <c r="S7" s="19" t="str">
        <f ca="1">IF((N7-TODAY())/7&gt;=0,"En tiempo","Alerta")</f>
        <v>Alerta</v>
      </c>
      <c r="T7" s="50"/>
      <c r="U7" s="20" t="e">
        <f>IF(T7/H7=1,1,+T7/H7)</f>
        <v>#DIV/0!</v>
      </c>
      <c r="V7" s="20" t="str">
        <f>IF(R7&gt;O7,0%,IF(R7&lt;=0,"100%",1-(R7/O7)))</f>
        <v>100%</v>
      </c>
      <c r="W7" s="21" t="str">
        <f>IF(Q7&lt;=N7,"Cumple","Incumple")</f>
        <v>Cumple</v>
      </c>
      <c r="X7" s="44"/>
      <c r="Y7" s="40"/>
      <c r="Z7" s="32" t="e">
        <f>(U7+V7)/2</f>
        <v>#DIV/0!</v>
      </c>
      <c r="AA7" s="41"/>
      <c r="AB7" s="41"/>
      <c r="AC7" s="63" t="e">
        <f>AVERAGE(Z7:AB7)</f>
        <v>#DIV/0!</v>
      </c>
      <c r="AD7" s="64"/>
      <c r="AP7" s="23" t="s">
        <v>52</v>
      </c>
      <c r="AQ7" s="27" t="s">
        <v>53</v>
      </c>
      <c r="AR7" s="26" t="s">
        <v>34</v>
      </c>
      <c r="AS7" s="26" t="s">
        <v>54</v>
      </c>
      <c r="AT7" s="26"/>
      <c r="AU7" s="26">
        <v>4</v>
      </c>
      <c r="AV7" s="26" t="s">
        <v>33</v>
      </c>
      <c r="AW7" s="26" t="s">
        <v>79</v>
      </c>
      <c r="AX7"/>
    </row>
    <row r="8" spans="1:394" ht="18" x14ac:dyDescent="0.25">
      <c r="A8" s="37"/>
      <c r="B8" s="37"/>
      <c r="C8" s="44"/>
      <c r="D8" s="44"/>
      <c r="E8" s="44"/>
      <c r="F8" s="44"/>
      <c r="G8" s="46"/>
      <c r="H8" s="47"/>
      <c r="I8" s="7"/>
      <c r="J8" s="16"/>
      <c r="K8" s="16"/>
      <c r="L8" s="7"/>
      <c r="M8" s="48"/>
      <c r="N8" s="48"/>
      <c r="O8" s="17">
        <f t="shared" ref="O8:O12" si="0">(N8-M8)/7</f>
        <v>0</v>
      </c>
      <c r="P8" s="48"/>
      <c r="Q8" s="48"/>
      <c r="R8" s="18">
        <f t="shared" ref="R8:R12" si="1">(Q8-M8)/7-O8</f>
        <v>0</v>
      </c>
      <c r="S8" s="19" t="str">
        <f t="shared" ref="S8:S12" ca="1" si="2">IF((N8-TODAY())/7&gt;=0,"En tiempo","Alerta")</f>
        <v>Alerta</v>
      </c>
      <c r="T8" s="51"/>
      <c r="U8" s="20" t="e">
        <f t="shared" ref="U8:U12" si="3">IF(T8/H8=1,1,+T8/H8)</f>
        <v>#DIV/0!</v>
      </c>
      <c r="V8" s="20" t="str">
        <f t="shared" ref="V8:V12" si="4">IF(R8&gt;O8,0%,IF(R8&lt;=0,"100%",1-(R8/O8)))</f>
        <v>100%</v>
      </c>
      <c r="W8" s="21" t="str">
        <f t="shared" ref="W8:W12" si="5">IF(Q8&lt;=N8,"Cumple","Incumple")</f>
        <v>Cumple</v>
      </c>
      <c r="X8" s="44"/>
      <c r="Y8" s="40"/>
      <c r="Z8" s="32" t="e">
        <f t="shared" ref="Z8:Z12" si="6">(U8+V8)/2</f>
        <v>#DIV/0!</v>
      </c>
      <c r="AA8" s="41"/>
      <c r="AB8" s="41"/>
      <c r="AC8" s="63" t="e">
        <f t="shared" ref="AC8:AC12" si="7">AVERAGE(Z8:AB8)</f>
        <v>#DIV/0!</v>
      </c>
      <c r="AD8" s="64"/>
      <c r="AP8" s="23" t="s">
        <v>55</v>
      </c>
      <c r="AQ8" s="27" t="s">
        <v>56</v>
      </c>
      <c r="AR8" s="26" t="s">
        <v>57</v>
      </c>
      <c r="AS8" s="26" t="s">
        <v>58</v>
      </c>
      <c r="AT8" s="26"/>
      <c r="AU8" s="26">
        <v>5</v>
      </c>
      <c r="AV8" s="26" t="s">
        <v>59</v>
      </c>
      <c r="AW8"/>
      <c r="AX8"/>
    </row>
    <row r="9" spans="1:394" ht="21" customHeight="1" x14ac:dyDescent="0.25">
      <c r="A9" s="37"/>
      <c r="B9" s="37"/>
      <c r="C9" s="44"/>
      <c r="D9" s="44"/>
      <c r="E9" s="44"/>
      <c r="F9" s="44"/>
      <c r="G9" s="46"/>
      <c r="H9" s="46"/>
      <c r="I9" s="7"/>
      <c r="J9" s="16"/>
      <c r="K9" s="16"/>
      <c r="L9" s="7"/>
      <c r="M9" s="48"/>
      <c r="N9" s="48"/>
      <c r="O9" s="17">
        <f t="shared" si="0"/>
        <v>0</v>
      </c>
      <c r="P9" s="48"/>
      <c r="Q9" s="48"/>
      <c r="R9" s="18">
        <f t="shared" si="1"/>
        <v>0</v>
      </c>
      <c r="S9" s="19" t="str">
        <f t="shared" ca="1" si="2"/>
        <v>Alerta</v>
      </c>
      <c r="T9" s="52"/>
      <c r="U9" s="20" t="e">
        <f t="shared" si="3"/>
        <v>#DIV/0!</v>
      </c>
      <c r="V9" s="20" t="str">
        <f t="shared" si="4"/>
        <v>100%</v>
      </c>
      <c r="W9" s="21" t="str">
        <f t="shared" si="5"/>
        <v>Cumple</v>
      </c>
      <c r="X9" s="44"/>
      <c r="Y9" s="40"/>
      <c r="Z9" s="32" t="e">
        <f t="shared" si="6"/>
        <v>#DIV/0!</v>
      </c>
      <c r="AA9" s="41"/>
      <c r="AB9" s="41"/>
      <c r="AC9" s="63" t="e">
        <f t="shared" si="7"/>
        <v>#DIV/0!</v>
      </c>
      <c r="AD9" s="64"/>
      <c r="AP9" s="23" t="s">
        <v>60</v>
      </c>
      <c r="AQ9" s="27" t="s">
        <v>61</v>
      </c>
      <c r="AR9" s="26" t="s">
        <v>62</v>
      </c>
      <c r="AS9" s="26" t="s">
        <v>63</v>
      </c>
      <c r="AT9" s="26"/>
      <c r="AU9" s="26">
        <v>6</v>
      </c>
      <c r="AV9"/>
      <c r="AW9"/>
      <c r="AX9"/>
    </row>
    <row r="10" spans="1:394" ht="18" x14ac:dyDescent="0.25">
      <c r="A10" s="37"/>
      <c r="B10" s="37"/>
      <c r="C10" s="44"/>
      <c r="D10" s="44"/>
      <c r="E10" s="44"/>
      <c r="F10" s="44"/>
      <c r="G10" s="46"/>
      <c r="H10" s="46"/>
      <c r="I10" s="7"/>
      <c r="J10" s="16"/>
      <c r="K10" s="16"/>
      <c r="L10" s="7"/>
      <c r="M10" s="48"/>
      <c r="N10" s="48"/>
      <c r="O10" s="17">
        <f t="shared" si="0"/>
        <v>0</v>
      </c>
      <c r="P10" s="48"/>
      <c r="Q10" s="48"/>
      <c r="R10" s="18">
        <f t="shared" si="1"/>
        <v>0</v>
      </c>
      <c r="S10" s="19" t="str">
        <f t="shared" ca="1" si="2"/>
        <v>Alerta</v>
      </c>
      <c r="T10" s="52"/>
      <c r="U10" s="20" t="e">
        <f t="shared" si="3"/>
        <v>#DIV/0!</v>
      </c>
      <c r="V10" s="20" t="str">
        <f t="shared" si="4"/>
        <v>100%</v>
      </c>
      <c r="W10" s="21" t="str">
        <f t="shared" si="5"/>
        <v>Cumple</v>
      </c>
      <c r="X10" s="44"/>
      <c r="Y10" s="40"/>
      <c r="Z10" s="32" t="e">
        <f t="shared" si="6"/>
        <v>#DIV/0!</v>
      </c>
      <c r="AA10" s="41"/>
      <c r="AB10" s="41"/>
      <c r="AC10" s="63" t="e">
        <f t="shared" si="7"/>
        <v>#DIV/0!</v>
      </c>
      <c r="AD10" s="64"/>
      <c r="AP10" s="23" t="s">
        <v>64</v>
      </c>
      <c r="AQ10" s="27" t="s">
        <v>65</v>
      </c>
      <c r="AR10" s="26" t="s">
        <v>66</v>
      </c>
      <c r="AS10" s="26" t="s">
        <v>67</v>
      </c>
      <c r="AT10" s="26"/>
      <c r="AU10" s="26" t="s">
        <v>68</v>
      </c>
      <c r="AV10"/>
      <c r="AW10"/>
      <c r="AX10"/>
    </row>
    <row r="11" spans="1:394" ht="18" x14ac:dyDescent="0.25">
      <c r="A11" s="37"/>
      <c r="B11" s="37"/>
      <c r="C11" s="44"/>
      <c r="D11" s="44"/>
      <c r="E11" s="44"/>
      <c r="F11" s="44"/>
      <c r="G11" s="46"/>
      <c r="H11" s="46"/>
      <c r="I11" s="7"/>
      <c r="J11" s="16"/>
      <c r="K11" s="16"/>
      <c r="L11" s="7"/>
      <c r="M11" s="48"/>
      <c r="N11" s="48"/>
      <c r="O11" s="17">
        <f t="shared" si="0"/>
        <v>0</v>
      </c>
      <c r="P11" s="48"/>
      <c r="Q11" s="48"/>
      <c r="R11" s="18">
        <f t="shared" si="1"/>
        <v>0</v>
      </c>
      <c r="S11" s="19" t="str">
        <f t="shared" ca="1" si="2"/>
        <v>Alerta</v>
      </c>
      <c r="T11" s="52"/>
      <c r="U11" s="20" t="e">
        <f t="shared" si="3"/>
        <v>#DIV/0!</v>
      </c>
      <c r="V11" s="20" t="str">
        <f t="shared" si="4"/>
        <v>100%</v>
      </c>
      <c r="W11" s="21" t="str">
        <f t="shared" si="5"/>
        <v>Cumple</v>
      </c>
      <c r="X11" s="44"/>
      <c r="Y11" s="40"/>
      <c r="Z11" s="32" t="e">
        <f t="shared" si="6"/>
        <v>#DIV/0!</v>
      </c>
      <c r="AA11" s="41"/>
      <c r="AB11" s="41"/>
      <c r="AC11" s="63" t="e">
        <f t="shared" si="7"/>
        <v>#DIV/0!</v>
      </c>
      <c r="AD11" s="64"/>
      <c r="AP11" s="23"/>
      <c r="AQ11" s="27" t="s">
        <v>69</v>
      </c>
      <c r="AR11" s="26"/>
      <c r="AS11" s="26"/>
      <c r="AT11" s="26"/>
      <c r="AU11" s="26">
        <v>9</v>
      </c>
      <c r="AV11"/>
      <c r="AW11"/>
      <c r="AX11"/>
    </row>
    <row r="12" spans="1:394" ht="18" x14ac:dyDescent="0.25">
      <c r="A12" s="54"/>
      <c r="B12" s="54"/>
      <c r="C12" s="44"/>
      <c r="D12" s="45"/>
      <c r="E12" s="44"/>
      <c r="F12" s="44"/>
      <c r="G12" s="46"/>
      <c r="H12" s="46"/>
      <c r="I12" s="13"/>
      <c r="J12" s="31"/>
      <c r="K12" s="31"/>
      <c r="L12" s="13"/>
      <c r="M12" s="49"/>
      <c r="N12" s="49"/>
      <c r="O12" s="71">
        <f t="shared" si="0"/>
        <v>0</v>
      </c>
      <c r="P12" s="48"/>
      <c r="Q12" s="49"/>
      <c r="R12" s="18">
        <f t="shared" si="1"/>
        <v>0</v>
      </c>
      <c r="S12" s="19" t="str">
        <f t="shared" ca="1" si="2"/>
        <v>Alerta</v>
      </c>
      <c r="T12" s="52"/>
      <c r="U12" s="20" t="e">
        <f t="shared" si="3"/>
        <v>#DIV/0!</v>
      </c>
      <c r="V12" s="20" t="str">
        <f t="shared" si="4"/>
        <v>100%</v>
      </c>
      <c r="W12" s="21" t="str">
        <f t="shared" si="5"/>
        <v>Cumple</v>
      </c>
      <c r="X12" s="46"/>
      <c r="Y12" s="14"/>
      <c r="Z12" s="32" t="e">
        <f t="shared" si="6"/>
        <v>#DIV/0!</v>
      </c>
      <c r="AA12" s="41"/>
      <c r="AB12" s="41"/>
      <c r="AC12" s="63" t="e">
        <f t="shared" si="7"/>
        <v>#DIV/0!</v>
      </c>
      <c r="AD12" s="64"/>
      <c r="AP12" s="23"/>
      <c r="AQ12" s="27" t="s">
        <v>70</v>
      </c>
      <c r="AR12" s="26"/>
      <c r="AS12" s="26"/>
      <c r="AT12" s="26"/>
      <c r="AU12" s="26" t="s">
        <v>71</v>
      </c>
      <c r="AV12"/>
      <c r="AW12"/>
      <c r="AX12"/>
    </row>
    <row r="13" spans="1:394" ht="18.75" thickBot="1" x14ac:dyDescent="0.3">
      <c r="A13" s="3"/>
      <c r="B13" s="3"/>
      <c r="C13" s="3"/>
      <c r="D13" s="3"/>
      <c r="E13" s="3"/>
      <c r="F13" s="3"/>
      <c r="G13" s="10" t="s">
        <v>23</v>
      </c>
      <c r="H13" s="72">
        <f>SUM(H7:H12)</f>
        <v>0</v>
      </c>
      <c r="R13" s="42" t="s">
        <v>22</v>
      </c>
      <c r="S13" s="43"/>
      <c r="T13" s="33">
        <f>SUM(T7:T12)</f>
        <v>0</v>
      </c>
      <c r="U13" s="11" t="e">
        <f>AVERAGE(U7:U12)</f>
        <v>#DIV/0!</v>
      </c>
      <c r="V13" s="53"/>
      <c r="W13" s="12">
        <f>(COUNTIF(W7:W12,"Cumple")*100%)/COUNTA(W7:W12)</f>
        <v>1</v>
      </c>
      <c r="X13" s="3"/>
      <c r="Y13" s="3"/>
      <c r="Z13" s="3"/>
      <c r="AA13" s="42" t="s">
        <v>22</v>
      </c>
      <c r="AB13" s="43"/>
      <c r="AC13" s="11" t="e">
        <f>AVERAGE(AC7:AC12)</f>
        <v>#DIV/0!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23"/>
      <c r="AQ13" s="22"/>
      <c r="AR13" s="26"/>
      <c r="AS13" s="26"/>
      <c r="AT13" s="26"/>
      <c r="AU13" s="26">
        <v>11</v>
      </c>
      <c r="AV13"/>
      <c r="AW13"/>
      <c r="AX1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</row>
    <row r="14" spans="1:394" s="1" customFormat="1" x14ac:dyDescent="0.25">
      <c r="A14" s="65"/>
      <c r="B14" s="65"/>
      <c r="C14" s="66"/>
      <c r="D14" s="65"/>
      <c r="E14" s="65"/>
      <c r="F14" s="65"/>
      <c r="G14" s="65"/>
      <c r="H14" s="67"/>
      <c r="I14" s="67"/>
      <c r="J14" s="67"/>
      <c r="K14" s="67"/>
      <c r="L14" s="67"/>
      <c r="M14" s="67"/>
      <c r="N14" s="67"/>
      <c r="U14" s="2"/>
      <c r="AP14" s="23"/>
      <c r="AQ14" s="22"/>
      <c r="AR14" s="26"/>
      <c r="AS14" s="26"/>
      <c r="AT14" s="26"/>
      <c r="AU14" s="26" t="s">
        <v>72</v>
      </c>
      <c r="AV14"/>
      <c r="AW14"/>
      <c r="AX14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</row>
    <row r="15" spans="1:394" s="1" customFormat="1" x14ac:dyDescent="0.25">
      <c r="A15" s="65"/>
      <c r="B15" s="65"/>
      <c r="C15" s="66"/>
      <c r="D15" s="65"/>
      <c r="E15" s="65"/>
      <c r="F15" s="65"/>
      <c r="G15" s="65"/>
      <c r="H15" s="67"/>
      <c r="I15" s="67"/>
      <c r="J15" s="67"/>
      <c r="K15" s="67"/>
      <c r="L15" s="67"/>
      <c r="M15" s="67"/>
      <c r="N15" s="67"/>
      <c r="U15" s="36"/>
      <c r="AP15"/>
      <c r="AQ15" s="22"/>
      <c r="AR15" s="28"/>
      <c r="AS15" s="28"/>
      <c r="AT15" s="28"/>
      <c r="AU15" s="28"/>
      <c r="AV15"/>
      <c r="AW15"/>
      <c r="AX15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</row>
    <row r="16" spans="1:394" s="1" customFormat="1" x14ac:dyDescent="0.25">
      <c r="A16" s="65"/>
      <c r="B16" s="65"/>
      <c r="C16" s="66"/>
      <c r="D16" s="65"/>
      <c r="E16" s="65"/>
      <c r="F16" s="65"/>
      <c r="G16" s="65"/>
      <c r="H16" s="67"/>
      <c r="I16" s="67"/>
      <c r="J16" s="67"/>
      <c r="K16" s="67"/>
      <c r="L16" s="67"/>
      <c r="M16" s="67"/>
      <c r="N16" s="67"/>
      <c r="O16" s="34"/>
      <c r="Q16" s="34"/>
      <c r="U16" s="2"/>
      <c r="AP16"/>
      <c r="AQ16" s="29"/>
      <c r="AR16" s="30"/>
      <c r="AS16" s="28"/>
      <c r="AT16" s="28"/>
      <c r="AU16" s="28"/>
      <c r="AV16"/>
      <c r="AW16"/>
      <c r="AX16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</row>
    <row r="17" spans="1:394" s="1" customFormat="1" x14ac:dyDescent="0.25">
      <c r="A17" s="65"/>
      <c r="B17" s="65"/>
      <c r="C17" s="66"/>
      <c r="D17" s="65"/>
      <c r="E17" s="65"/>
      <c r="F17" s="65"/>
      <c r="G17" s="65"/>
      <c r="H17" s="67"/>
      <c r="I17" s="67"/>
      <c r="J17" s="67"/>
      <c r="K17" s="67"/>
      <c r="L17" s="67"/>
      <c r="M17" s="67"/>
      <c r="N17" s="67"/>
      <c r="U17" s="2"/>
      <c r="V17" s="35"/>
      <c r="AP17"/>
      <c r="AQ17"/>
      <c r="AR17"/>
      <c r="AS17"/>
      <c r="AT17"/>
      <c r="AU17"/>
      <c r="AV17"/>
      <c r="AW17"/>
      <c r="AX17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</row>
    <row r="18" spans="1:394" s="1" customFormat="1" x14ac:dyDescent="0.25">
      <c r="A18" s="65"/>
      <c r="B18" s="65"/>
      <c r="C18" s="66"/>
      <c r="D18" s="65"/>
      <c r="E18" s="65"/>
      <c r="F18" s="65"/>
      <c r="G18" s="65"/>
      <c r="H18" s="67"/>
      <c r="I18" s="67"/>
      <c r="J18" s="67"/>
      <c r="K18" s="67"/>
      <c r="L18" s="67"/>
      <c r="M18" s="67"/>
      <c r="N18" s="67"/>
      <c r="U18" s="2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</row>
    <row r="19" spans="1:394" s="1" customFormat="1" x14ac:dyDescent="0.25">
      <c r="A19" s="65"/>
      <c r="B19" s="65"/>
      <c r="C19" s="66"/>
      <c r="D19" s="65"/>
      <c r="E19" s="65"/>
      <c r="F19" s="65"/>
      <c r="G19" s="65"/>
      <c r="H19" s="67"/>
      <c r="I19" s="67"/>
      <c r="J19" s="67"/>
      <c r="K19" s="67"/>
      <c r="L19" s="67"/>
      <c r="M19" s="67"/>
      <c r="N19" s="67"/>
      <c r="U19" s="2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</row>
    <row r="20" spans="1:394" x14ac:dyDescent="0.25">
      <c r="A20" s="65"/>
      <c r="B20" s="65"/>
      <c r="C20" s="66"/>
      <c r="D20" s="65"/>
      <c r="E20" s="65"/>
      <c r="F20" s="65"/>
      <c r="G20" s="65"/>
      <c r="H20" s="67"/>
      <c r="I20" s="67"/>
      <c r="J20" s="67"/>
      <c r="K20" s="67"/>
      <c r="L20" s="67"/>
      <c r="M20" s="67"/>
      <c r="N20" s="67"/>
    </row>
    <row r="21" spans="1:394" x14ac:dyDescent="0.25">
      <c r="A21" s="65"/>
      <c r="B21" s="65"/>
      <c r="C21" s="66"/>
      <c r="D21" s="65"/>
      <c r="E21" s="65"/>
      <c r="F21" s="65"/>
      <c r="G21" s="65"/>
      <c r="H21" s="67"/>
      <c r="I21" s="67"/>
      <c r="J21" s="67"/>
      <c r="K21" s="67"/>
      <c r="L21" s="67"/>
      <c r="M21" s="67"/>
      <c r="N21" s="67"/>
    </row>
    <row r="22" spans="1:394" x14ac:dyDescent="0.25">
      <c r="A22" s="65"/>
      <c r="B22" s="65"/>
      <c r="C22" s="66"/>
      <c r="D22" s="65"/>
      <c r="E22" s="65"/>
      <c r="F22" s="65"/>
      <c r="G22" s="65"/>
      <c r="H22" s="67"/>
      <c r="I22" s="67"/>
      <c r="J22" s="67"/>
      <c r="K22" s="67"/>
      <c r="L22" s="67"/>
      <c r="M22" s="67"/>
      <c r="N22" s="67"/>
    </row>
    <row r="23" spans="1:394" x14ac:dyDescent="0.25">
      <c r="A23" s="65"/>
      <c r="B23" s="65"/>
      <c r="C23" s="66"/>
      <c r="D23" s="65"/>
      <c r="E23" s="65"/>
      <c r="F23" s="65"/>
      <c r="G23" s="65"/>
      <c r="H23" s="67"/>
      <c r="I23" s="67"/>
      <c r="J23" s="67"/>
      <c r="K23" s="67"/>
      <c r="L23" s="67"/>
      <c r="M23" s="67"/>
      <c r="N23" s="67"/>
    </row>
  </sheetData>
  <dataConsolidate/>
  <mergeCells count="24">
    <mergeCell ref="I2:N2"/>
    <mergeCell ref="A1:B1"/>
    <mergeCell ref="C1:N1"/>
    <mergeCell ref="Z1:AD1"/>
    <mergeCell ref="G2:H2"/>
    <mergeCell ref="A2:B2"/>
    <mergeCell ref="C2:F2"/>
    <mergeCell ref="Q1:Y1"/>
    <mergeCell ref="O1:P1"/>
    <mergeCell ref="Z2:AD4"/>
    <mergeCell ref="Q3:V3"/>
    <mergeCell ref="Q4:S4"/>
    <mergeCell ref="T4:U4"/>
    <mergeCell ref="V4:Y4"/>
    <mergeCell ref="A3:B3"/>
    <mergeCell ref="G3:H3"/>
    <mergeCell ref="I3:N3"/>
    <mergeCell ref="O3:P3"/>
    <mergeCell ref="A4:B4"/>
    <mergeCell ref="G4:H4"/>
    <mergeCell ref="I4:N4"/>
    <mergeCell ref="O4:P4"/>
    <mergeCell ref="C3:F3"/>
    <mergeCell ref="C4:F4"/>
  </mergeCells>
  <conditionalFormatting sqref="R7:R12">
    <cfRule type="cellIs" dxfId="27" priority="27" operator="greaterThan">
      <formula>0</formula>
    </cfRule>
    <cfRule type="cellIs" dxfId="26" priority="28" operator="lessThan">
      <formula>0</formula>
    </cfRule>
  </conditionalFormatting>
  <conditionalFormatting sqref="S7:S12">
    <cfRule type="containsText" dxfId="25" priority="25" operator="containsText" text="Alerta">
      <formula>NOT(ISERROR(SEARCH("Alerta",S7)))</formula>
    </cfRule>
    <cfRule type="containsText" dxfId="24" priority="26" operator="containsText" text="En tiempo">
      <formula>NOT(ISERROR(SEARCH("En tiempo",S7)))</formula>
    </cfRule>
  </conditionalFormatting>
  <conditionalFormatting sqref="W7:W12">
    <cfRule type="containsText" dxfId="23" priority="23" operator="containsText" text="Incumple">
      <formula>NOT(ISERROR(SEARCH("Incumple",W7)))</formula>
    </cfRule>
    <cfRule type="containsText" dxfId="22" priority="24" operator="containsText" text="Cumple">
      <formula>NOT(ISERROR(SEARCH("Cumple",W7)))</formula>
    </cfRule>
  </conditionalFormatting>
  <conditionalFormatting sqref="U7:V12">
    <cfRule type="cellIs" dxfId="21" priority="22" operator="between">
      <formula>1</formula>
      <formula>0.9</formula>
    </cfRule>
  </conditionalFormatting>
  <conditionalFormatting sqref="U7:V12">
    <cfRule type="cellIs" dxfId="20" priority="19" operator="between">
      <formula>0.19</formula>
      <formula>0</formula>
    </cfRule>
    <cfRule type="cellIs" dxfId="19" priority="20" operator="between">
      <formula>0.49</formula>
      <formula>0.2</formula>
    </cfRule>
    <cfRule type="cellIs" dxfId="18" priority="21" operator="between">
      <formula>0.89</formula>
      <formula>0.5</formula>
    </cfRule>
  </conditionalFormatting>
  <conditionalFormatting sqref="U13">
    <cfRule type="cellIs" dxfId="17" priority="18" operator="between">
      <formula>1</formula>
      <formula>0.9</formula>
    </cfRule>
  </conditionalFormatting>
  <conditionalFormatting sqref="U13">
    <cfRule type="cellIs" dxfId="16" priority="15" operator="between">
      <formula>0.19</formula>
      <formula>0</formula>
    </cfRule>
    <cfRule type="cellIs" dxfId="15" priority="16" operator="between">
      <formula>0.49</formula>
      <formula>0.2</formula>
    </cfRule>
    <cfRule type="cellIs" dxfId="14" priority="17" operator="between">
      <formula>0.89</formula>
      <formula>0.5</formula>
    </cfRule>
  </conditionalFormatting>
  <conditionalFormatting sqref="W13">
    <cfRule type="cellIs" dxfId="13" priority="14" operator="between">
      <formula>1</formula>
      <formula>0.9</formula>
    </cfRule>
  </conditionalFormatting>
  <conditionalFormatting sqref="W13">
    <cfRule type="cellIs" dxfId="12" priority="11" operator="between">
      <formula>0.19</formula>
      <formula>0</formula>
    </cfRule>
    <cfRule type="cellIs" dxfId="11" priority="12" operator="between">
      <formula>0.49</formula>
      <formula>0.2</formula>
    </cfRule>
    <cfRule type="cellIs" dxfId="10" priority="13" operator="between">
      <formula>0.89</formula>
      <formula>0.5</formula>
    </cfRule>
  </conditionalFormatting>
  <conditionalFormatting sqref="Z7:Z12">
    <cfRule type="cellIs" dxfId="9" priority="10" operator="between">
      <formula>1</formula>
      <formula>0.9</formula>
    </cfRule>
  </conditionalFormatting>
  <conditionalFormatting sqref="Z7:Z12">
    <cfRule type="cellIs" dxfId="8" priority="7" operator="between">
      <formula>0.19</formula>
      <formula>0</formula>
    </cfRule>
    <cfRule type="cellIs" dxfId="7" priority="8" operator="between">
      <formula>0.49</formula>
      <formula>0.2</formula>
    </cfRule>
    <cfRule type="cellIs" dxfId="6" priority="9" operator="between">
      <formula>0.89</formula>
      <formula>0.5</formula>
    </cfRule>
  </conditionalFormatting>
  <conditionalFormatting sqref="AC13">
    <cfRule type="cellIs" dxfId="5" priority="6" operator="between">
      <formula>1</formula>
      <formula>0.7</formula>
    </cfRule>
  </conditionalFormatting>
  <conditionalFormatting sqref="AC13">
    <cfRule type="cellIs" dxfId="4" priority="4" operator="between">
      <formula>0.3</formula>
      <formula>0</formula>
    </cfRule>
    <cfRule type="cellIs" dxfId="3" priority="5" operator="between">
      <formula>0.6999</formula>
      <formula>0.3111</formula>
    </cfRule>
  </conditionalFormatting>
  <conditionalFormatting sqref="AC7:AC12">
    <cfRule type="cellIs" dxfId="2" priority="1" operator="between">
      <formula>0.3</formula>
      <formula>0</formula>
    </cfRule>
    <cfRule type="cellIs" dxfId="1" priority="2" operator="between">
      <formula>0.6999</formula>
      <formula>0.3111</formula>
    </cfRule>
  </conditionalFormatting>
  <conditionalFormatting sqref="AC7:AC12">
    <cfRule type="cellIs" dxfId="0" priority="3" operator="between">
      <formula>1</formula>
      <formula>0.7</formula>
    </cfRule>
  </conditionalFormatting>
  <dataValidations count="7">
    <dataValidation type="list" allowBlank="1" showInputMessage="1" showErrorMessage="1" sqref="I8:I12">
      <formula1>UnidaddeMedida</formula1>
    </dataValidation>
    <dataValidation type="list" allowBlank="1" showInputMessage="1" showErrorMessage="1" sqref="B7:B12">
      <formula1>$AV$5:$AV$8</formula1>
    </dataValidation>
    <dataValidation type="list" allowBlank="1" showInputMessage="1" showErrorMessage="1" errorTitle="Estado" error="No es un estado de los Planes de Mejoramiento" sqref="Q4:S4">
      <formula1>$AW$4:$AW$7</formula1>
    </dataValidation>
    <dataValidation type="list" allowBlank="1" showInputMessage="1" showErrorMessage="1" sqref="A7:A12">
      <formula1>$AP$4:$AP$10</formula1>
    </dataValidation>
    <dataValidation type="list" allowBlank="1" showInputMessage="1" showErrorMessage="1" sqref="AS4:AS10">
      <formula1>"*=Datos$f6:$f12"</formula1>
    </dataValidation>
    <dataValidation type="list" allowBlank="1" showInputMessage="1" showErrorMessage="1" sqref="J7:J12">
      <formula1>$AR$4:$AR$10</formula1>
    </dataValidation>
    <dataValidation type="list" allowBlank="1" showInputMessage="1" showErrorMessage="1" sqref="K7:K12">
      <formula1>$AS$4:$AS$10</formula1>
    </dataValidation>
  </dataValidations>
  <pageMargins left="1.4960629921259843" right="0.70866141732283472" top="0.74803149606299213" bottom="0.74803149606299213" header="0.31496062992125984" footer="0.31496062992125984"/>
  <pageSetup scale="34" fitToWidth="0" orientation="landscape" r:id="rId1"/>
  <colBreaks count="2" manualBreakCount="2">
    <brk id="14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Gestión Planes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ST-H5PJDW2</cp:lastModifiedBy>
  <cp:lastPrinted>2022-02-14T19:39:26Z</cp:lastPrinted>
  <dcterms:created xsi:type="dcterms:W3CDTF">2021-09-22T16:24:40Z</dcterms:created>
  <dcterms:modified xsi:type="dcterms:W3CDTF">2022-02-22T13:59:31Z</dcterms:modified>
</cp:coreProperties>
</file>